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12" windowWidth="23256" windowHeight="10200" tabRatio="782"/>
  </bookViews>
  <sheets>
    <sheet name="Auvergne-Rhône-Alpes" sheetId="13" r:id="rId1"/>
    <sheet name="Bourgogne-Franche-Comté" sheetId="8" r:id="rId2"/>
    <sheet name="Bretagne" sheetId="10" r:id="rId3"/>
    <sheet name="Centre-Val-de-Loire" sheetId="7" r:id="rId4"/>
    <sheet name="Corse" sheetId="15" r:id="rId5"/>
    <sheet name="Grand Est" sheetId="5" r:id="rId6"/>
    <sheet name="Guadeloupe" sheetId="19" r:id="rId7"/>
    <sheet name="Guyane" sheetId="18" r:id="rId8"/>
    <sheet name="Hauts-de-France" sheetId="3" r:id="rId9"/>
    <sheet name="Ile-de-France" sheetId="4" r:id="rId10"/>
    <sheet name="La Réunion" sheetId="16" r:id="rId11"/>
    <sheet name="Martinique" sheetId="17" r:id="rId12"/>
    <sheet name="Normandie" sheetId="6" r:id="rId13"/>
    <sheet name="Nouvelle-Aquitaine" sheetId="11" r:id="rId14"/>
    <sheet name="Occitanie" sheetId="12" r:id="rId15"/>
    <sheet name="Pays-de-la-Loire" sheetId="9" r:id="rId16"/>
    <sheet name="Provence-Alpes-Côte d'Azur" sheetId="14" r:id="rId17"/>
  </sheets>
  <definedNames>
    <definedName name="_xlnm.Print_Area" localSheetId="0">'Auvergne-Rhône-Alpes'!$A$1:$L$224</definedName>
    <definedName name="_xlnm.Print_Area" localSheetId="1">'Bourgogne-Franche-Comté'!$A$1:$L$224</definedName>
    <definedName name="_xlnm.Print_Area" localSheetId="2">Bretagne!$A$1:$L$224</definedName>
    <definedName name="_xlnm.Print_Area" localSheetId="3">'Centre-Val-de-Loire'!$A$1:$L$224</definedName>
    <definedName name="_xlnm.Print_Area" localSheetId="4">Corse!$A$1:$L$224</definedName>
    <definedName name="_xlnm.Print_Area" localSheetId="5">'Grand Est'!$A$1:$L$224</definedName>
    <definedName name="_xlnm.Print_Area" localSheetId="6">Guadeloupe!$A$1:$L$224</definedName>
    <definedName name="_xlnm.Print_Area" localSheetId="7">Guyane!$A$1:$L$224</definedName>
    <definedName name="_xlnm.Print_Area" localSheetId="8">'Hauts-de-France'!$A$1:$L$224</definedName>
    <definedName name="_xlnm.Print_Area" localSheetId="9">'Ile-de-France'!$A$1:$L$224</definedName>
    <definedName name="_xlnm.Print_Area" localSheetId="10">'La Réunion'!$A$1:$L$224</definedName>
    <definedName name="_xlnm.Print_Area" localSheetId="11">Martinique!$A$1:$L$224</definedName>
    <definedName name="_xlnm.Print_Area" localSheetId="12">Normandie!$A$1:$L$224</definedName>
    <definedName name="_xlnm.Print_Area" localSheetId="13">'Nouvelle-Aquitaine'!$A$1:$L$224</definedName>
    <definedName name="_xlnm.Print_Area" localSheetId="14">Occitanie!$A$1:$L$224</definedName>
    <definedName name="_xlnm.Print_Area" localSheetId="15">'Pays-de-la-Loire'!$A$1:$L$224</definedName>
    <definedName name="_xlnm.Print_Area" localSheetId="16">'Provence-Alpes-Côte d''Azur'!$A$1:$L$224</definedName>
  </definedNames>
  <calcPr calcId="145621"/>
</workbook>
</file>

<file path=xl/calcChain.xml><?xml version="1.0" encoding="utf-8"?>
<calcChain xmlns="http://schemas.openxmlformats.org/spreadsheetml/2006/main">
  <c r="P218" i="19" l="1"/>
  <c r="O218" i="19"/>
  <c r="S216" i="19"/>
  <c r="R216" i="19"/>
  <c r="S215" i="19"/>
  <c r="R215" i="19"/>
  <c r="S214" i="19"/>
  <c r="R214" i="19"/>
  <c r="S213" i="19"/>
  <c r="R213" i="19"/>
  <c r="S212" i="19"/>
  <c r="R212" i="19"/>
  <c r="S211" i="19"/>
  <c r="R211" i="19"/>
  <c r="P211" i="19"/>
  <c r="O211" i="19"/>
  <c r="P196" i="19"/>
  <c r="O196" i="19"/>
  <c r="S194" i="19"/>
  <c r="R194" i="19"/>
  <c r="S193" i="19"/>
  <c r="R193" i="19"/>
  <c r="S192" i="19"/>
  <c r="R192" i="19"/>
  <c r="S191" i="19"/>
  <c r="R191" i="19"/>
  <c r="S190" i="19"/>
  <c r="R190" i="19"/>
  <c r="P168" i="19"/>
  <c r="O168" i="19"/>
  <c r="S166" i="19"/>
  <c r="R166" i="19"/>
  <c r="S165" i="19"/>
  <c r="R165" i="19"/>
  <c r="S164" i="19"/>
  <c r="R164" i="19"/>
  <c r="P161" i="19"/>
  <c r="O161" i="19"/>
  <c r="S160" i="19"/>
  <c r="R160" i="19"/>
  <c r="S159" i="19"/>
  <c r="R159" i="19"/>
  <c r="S158" i="19"/>
  <c r="R158" i="19"/>
  <c r="S157" i="19"/>
  <c r="R157" i="19"/>
  <c r="P150" i="19"/>
  <c r="S148" i="19" s="1"/>
  <c r="O150" i="19"/>
  <c r="R148" i="19" s="1"/>
  <c r="S145" i="19"/>
  <c r="R145" i="19"/>
  <c r="P140" i="19"/>
  <c r="O140" i="19"/>
  <c r="P139" i="19"/>
  <c r="O139" i="19"/>
  <c r="P138" i="19"/>
  <c r="O138" i="19"/>
  <c r="P137" i="19"/>
  <c r="T139" i="19" s="1"/>
  <c r="O137" i="19"/>
  <c r="S139" i="19" s="1"/>
  <c r="P106" i="19"/>
  <c r="P117" i="19" s="1"/>
  <c r="O106" i="19"/>
  <c r="O117" i="19" s="1"/>
  <c r="S95" i="19"/>
  <c r="R95" i="19"/>
  <c r="S94" i="19"/>
  <c r="R94" i="19"/>
  <c r="S93" i="19"/>
  <c r="R93" i="19"/>
  <c r="S92" i="19"/>
  <c r="R92" i="19"/>
  <c r="S91" i="19"/>
  <c r="R91" i="19"/>
  <c r="S90" i="19"/>
  <c r="R90" i="19"/>
  <c r="S89" i="19"/>
  <c r="R89" i="19"/>
  <c r="P62" i="19"/>
  <c r="O62" i="19"/>
  <c r="P61" i="19"/>
  <c r="O61" i="19"/>
  <c r="P60" i="19"/>
  <c r="O60" i="19"/>
  <c r="P59" i="19"/>
  <c r="O59" i="19"/>
  <c r="P58" i="19"/>
  <c r="O58" i="19"/>
  <c r="P57" i="19"/>
  <c r="O57" i="19"/>
  <c r="P56" i="19"/>
  <c r="O56" i="19"/>
  <c r="P55" i="19"/>
  <c r="O55" i="19"/>
  <c r="I31" i="19"/>
  <c r="H31" i="19"/>
  <c r="I30" i="19"/>
  <c r="H30" i="19"/>
  <c r="I29" i="19"/>
  <c r="H29" i="19"/>
  <c r="I27" i="19"/>
  <c r="H27" i="19"/>
  <c r="D27" i="19"/>
  <c r="C27" i="19"/>
  <c r="I26" i="19"/>
  <c r="H26" i="19"/>
  <c r="D26" i="19"/>
  <c r="C26" i="19"/>
  <c r="I25" i="19"/>
  <c r="H25" i="19"/>
  <c r="D25" i="19"/>
  <c r="C25" i="19"/>
  <c r="I24" i="19"/>
  <c r="H24" i="19"/>
  <c r="D24" i="19"/>
  <c r="C24" i="19"/>
  <c r="I23" i="19"/>
  <c r="H23" i="19"/>
  <c r="D23" i="19"/>
  <c r="C23" i="19"/>
  <c r="P22" i="19"/>
  <c r="I28" i="19" s="1"/>
  <c r="O22" i="19"/>
  <c r="H28" i="19" s="1"/>
  <c r="J13" i="19"/>
  <c r="H13" i="19"/>
  <c r="P218" i="18"/>
  <c r="S216" i="18" s="1"/>
  <c r="O218" i="18"/>
  <c r="R216" i="18" s="1"/>
  <c r="S215" i="18"/>
  <c r="R215" i="18"/>
  <c r="S213" i="18"/>
  <c r="R213" i="18"/>
  <c r="S211" i="18"/>
  <c r="R211" i="18"/>
  <c r="P211" i="18"/>
  <c r="O211" i="18"/>
  <c r="P196" i="18"/>
  <c r="O196" i="18"/>
  <c r="S194" i="18"/>
  <c r="R194" i="18"/>
  <c r="S193" i="18"/>
  <c r="R193" i="18"/>
  <c r="S192" i="18"/>
  <c r="R192" i="18"/>
  <c r="S191" i="18"/>
  <c r="R191" i="18"/>
  <c r="S190" i="18"/>
  <c r="R190" i="18"/>
  <c r="P168" i="18"/>
  <c r="O168" i="18"/>
  <c r="S166" i="18"/>
  <c r="R166" i="18"/>
  <c r="S165" i="18"/>
  <c r="R165" i="18"/>
  <c r="S164" i="18"/>
  <c r="R164" i="18"/>
  <c r="P161" i="18"/>
  <c r="O161" i="18"/>
  <c r="S160" i="18"/>
  <c r="R160" i="18"/>
  <c r="S159" i="18"/>
  <c r="R159" i="18"/>
  <c r="S158" i="18"/>
  <c r="R158" i="18"/>
  <c r="S157" i="18"/>
  <c r="R157" i="18"/>
  <c r="P150" i="18"/>
  <c r="S148" i="18" s="1"/>
  <c r="O150" i="18"/>
  <c r="R148" i="18" s="1"/>
  <c r="R145" i="18"/>
  <c r="P140" i="18"/>
  <c r="O140" i="18"/>
  <c r="P139" i="18"/>
  <c r="O139" i="18"/>
  <c r="P138" i="18"/>
  <c r="O138" i="18"/>
  <c r="P137" i="18"/>
  <c r="T139" i="18" s="1"/>
  <c r="O137" i="18"/>
  <c r="S140" i="18" s="1"/>
  <c r="P106" i="18"/>
  <c r="P117" i="18" s="1"/>
  <c r="O106" i="18"/>
  <c r="O117" i="18" s="1"/>
  <c r="S95" i="18"/>
  <c r="R95" i="18"/>
  <c r="S94" i="18"/>
  <c r="R94" i="18"/>
  <c r="S93" i="18"/>
  <c r="R93" i="18"/>
  <c r="S92" i="18"/>
  <c r="R92" i="18"/>
  <c r="S91" i="18"/>
  <c r="R91" i="18"/>
  <c r="S90" i="18"/>
  <c r="R90" i="18"/>
  <c r="S89" i="18"/>
  <c r="R89" i="18"/>
  <c r="P62" i="18"/>
  <c r="O62" i="18"/>
  <c r="P61" i="18"/>
  <c r="O61" i="18"/>
  <c r="P60" i="18"/>
  <c r="O60" i="18"/>
  <c r="P59" i="18"/>
  <c r="O59" i="18"/>
  <c r="P58" i="18"/>
  <c r="O58" i="18"/>
  <c r="P57" i="18"/>
  <c r="O57" i="18"/>
  <c r="P56" i="18"/>
  <c r="O56" i="18"/>
  <c r="P55" i="18"/>
  <c r="O55" i="18"/>
  <c r="I31" i="18"/>
  <c r="H31" i="18"/>
  <c r="I30" i="18"/>
  <c r="H30" i="18"/>
  <c r="I29" i="18"/>
  <c r="H29" i="18"/>
  <c r="I27" i="18"/>
  <c r="H27" i="18"/>
  <c r="D27" i="18"/>
  <c r="C27" i="18"/>
  <c r="I26" i="18"/>
  <c r="H26" i="18"/>
  <c r="D26" i="18"/>
  <c r="C26" i="18"/>
  <c r="I25" i="18"/>
  <c r="H25" i="18"/>
  <c r="D25" i="18"/>
  <c r="C25" i="18"/>
  <c r="I24" i="18"/>
  <c r="H24" i="18"/>
  <c r="D24" i="18"/>
  <c r="C24" i="18"/>
  <c r="I23" i="18"/>
  <c r="H23" i="18"/>
  <c r="D23" i="18"/>
  <c r="C23" i="18"/>
  <c r="P22" i="18"/>
  <c r="I28" i="18" s="1"/>
  <c r="O22" i="18"/>
  <c r="H28" i="18" s="1"/>
  <c r="J13" i="18"/>
  <c r="H13" i="18"/>
  <c r="P218" i="17"/>
  <c r="S216" i="17" s="1"/>
  <c r="O218" i="17"/>
  <c r="R216" i="17" s="1"/>
  <c r="S211" i="17"/>
  <c r="R211" i="17"/>
  <c r="P211" i="17"/>
  <c r="O211" i="17"/>
  <c r="P196" i="17"/>
  <c r="O196" i="17"/>
  <c r="S194" i="17"/>
  <c r="R194" i="17"/>
  <c r="S193" i="17"/>
  <c r="R193" i="17"/>
  <c r="S192" i="17"/>
  <c r="R192" i="17"/>
  <c r="S191" i="17"/>
  <c r="R191" i="17"/>
  <c r="S190" i="17"/>
  <c r="R190" i="17"/>
  <c r="P168" i="17"/>
  <c r="O168" i="17"/>
  <c r="S166" i="17"/>
  <c r="R166" i="17"/>
  <c r="S165" i="17"/>
  <c r="R165" i="17"/>
  <c r="S164" i="17"/>
  <c r="R164" i="17"/>
  <c r="P161" i="17"/>
  <c r="O161" i="17"/>
  <c r="S160" i="17"/>
  <c r="R160" i="17"/>
  <c r="S159" i="17"/>
  <c r="R159" i="17"/>
  <c r="S158" i="17"/>
  <c r="R158" i="17"/>
  <c r="S157" i="17"/>
  <c r="R157" i="17"/>
  <c r="P150" i="17"/>
  <c r="S148" i="17" s="1"/>
  <c r="O150" i="17"/>
  <c r="R147" i="17" s="1"/>
  <c r="S147" i="17"/>
  <c r="S145" i="17"/>
  <c r="R145" i="17"/>
  <c r="P140" i="17"/>
  <c r="O140" i="17"/>
  <c r="P139" i="17"/>
  <c r="O139" i="17"/>
  <c r="P138" i="17"/>
  <c r="O138" i="17"/>
  <c r="P137" i="17"/>
  <c r="T139" i="17" s="1"/>
  <c r="O137" i="17"/>
  <c r="S138" i="17" s="1"/>
  <c r="P106" i="17"/>
  <c r="P117" i="17" s="1"/>
  <c r="O106" i="17"/>
  <c r="O117" i="17" s="1"/>
  <c r="S95" i="17"/>
  <c r="R95" i="17"/>
  <c r="S94" i="17"/>
  <c r="R94" i="17"/>
  <c r="S93" i="17"/>
  <c r="R93" i="17"/>
  <c r="S92" i="17"/>
  <c r="R92" i="17"/>
  <c r="S91" i="17"/>
  <c r="R91" i="17"/>
  <c r="S90" i="17"/>
  <c r="R90" i="17"/>
  <c r="S89" i="17"/>
  <c r="R89" i="17"/>
  <c r="P62" i="17"/>
  <c r="O62" i="17"/>
  <c r="P61" i="17"/>
  <c r="O61" i="17"/>
  <c r="P60" i="17"/>
  <c r="O60" i="17"/>
  <c r="P59" i="17"/>
  <c r="O59" i="17"/>
  <c r="P58" i="17"/>
  <c r="O58" i="17"/>
  <c r="P57" i="17"/>
  <c r="O57" i="17"/>
  <c r="P56" i="17"/>
  <c r="O56" i="17"/>
  <c r="P55" i="17"/>
  <c r="O55" i="17"/>
  <c r="I31" i="17"/>
  <c r="H31" i="17"/>
  <c r="I30" i="17"/>
  <c r="H30" i="17"/>
  <c r="I29" i="17"/>
  <c r="H29" i="17"/>
  <c r="I27" i="17"/>
  <c r="H27" i="17"/>
  <c r="D27" i="17"/>
  <c r="C27" i="17"/>
  <c r="I26" i="17"/>
  <c r="H26" i="17"/>
  <c r="D26" i="17"/>
  <c r="C26" i="17"/>
  <c r="I25" i="17"/>
  <c r="H25" i="17"/>
  <c r="D25" i="17"/>
  <c r="C25" i="17"/>
  <c r="I24" i="17"/>
  <c r="H24" i="17"/>
  <c r="D24" i="17"/>
  <c r="C24" i="17"/>
  <c r="I23" i="17"/>
  <c r="H23" i="17"/>
  <c r="D23" i="17"/>
  <c r="C23" i="17"/>
  <c r="P22" i="17"/>
  <c r="I28" i="17" s="1"/>
  <c r="O22" i="17"/>
  <c r="H28" i="17" s="1"/>
  <c r="J13" i="17"/>
  <c r="H13" i="17"/>
  <c r="P218" i="16"/>
  <c r="S216" i="16" s="1"/>
  <c r="O218" i="16"/>
  <c r="R216" i="16" s="1"/>
  <c r="S215" i="16"/>
  <c r="S213" i="16"/>
  <c r="R213" i="16"/>
  <c r="S211" i="16"/>
  <c r="R211" i="16"/>
  <c r="P211" i="16"/>
  <c r="O211" i="16"/>
  <c r="P196" i="16"/>
  <c r="O196" i="16"/>
  <c r="S194" i="16"/>
  <c r="R194" i="16"/>
  <c r="S193" i="16"/>
  <c r="R193" i="16"/>
  <c r="S192" i="16"/>
  <c r="R192" i="16"/>
  <c r="S191" i="16"/>
  <c r="R191" i="16"/>
  <c r="S190" i="16"/>
  <c r="R190" i="16"/>
  <c r="P168" i="16"/>
  <c r="O168" i="16"/>
  <c r="R166" i="16" s="1"/>
  <c r="S166" i="16"/>
  <c r="S165" i="16"/>
  <c r="R165" i="16"/>
  <c r="S164" i="16"/>
  <c r="P161" i="16"/>
  <c r="O161" i="16"/>
  <c r="R160" i="16" s="1"/>
  <c r="S160" i="16"/>
  <c r="S159" i="16"/>
  <c r="S158" i="16"/>
  <c r="S157" i="16"/>
  <c r="R157" i="16"/>
  <c r="P150" i="16"/>
  <c r="S148" i="16" s="1"/>
  <c r="O150" i="16"/>
  <c r="R148" i="16"/>
  <c r="S147" i="16"/>
  <c r="R147" i="16"/>
  <c r="R146" i="16"/>
  <c r="S145" i="16"/>
  <c r="R145" i="16"/>
  <c r="R144" i="16"/>
  <c r="P140" i="16"/>
  <c r="O140" i="16"/>
  <c r="P139" i="16"/>
  <c r="O139" i="16"/>
  <c r="P138" i="16"/>
  <c r="O138" i="16"/>
  <c r="P137" i="16"/>
  <c r="T140" i="16" s="1"/>
  <c r="O117" i="16"/>
  <c r="R115" i="16" s="1"/>
  <c r="R108" i="16"/>
  <c r="R106" i="16"/>
  <c r="P106" i="16"/>
  <c r="P117" i="16" s="1"/>
  <c r="O106" i="16"/>
  <c r="R105" i="16"/>
  <c r="S95" i="16"/>
  <c r="R95" i="16"/>
  <c r="S94" i="16"/>
  <c r="R94" i="16"/>
  <c r="S93" i="16"/>
  <c r="R93" i="16"/>
  <c r="S92" i="16"/>
  <c r="R92" i="16"/>
  <c r="S91" i="16"/>
  <c r="R91" i="16"/>
  <c r="S90" i="16"/>
  <c r="R90" i="16"/>
  <c r="S89" i="16"/>
  <c r="R89" i="16"/>
  <c r="P62" i="16"/>
  <c r="O62" i="16"/>
  <c r="P61" i="16"/>
  <c r="O61" i="16"/>
  <c r="P60" i="16"/>
  <c r="O60" i="16"/>
  <c r="P59" i="16"/>
  <c r="O59" i="16"/>
  <c r="P58" i="16"/>
  <c r="O58" i="16"/>
  <c r="P57" i="16"/>
  <c r="O57" i="16"/>
  <c r="P56" i="16"/>
  <c r="O56" i="16"/>
  <c r="P55" i="16"/>
  <c r="O55" i="16"/>
  <c r="I31" i="16"/>
  <c r="H31" i="16"/>
  <c r="I30" i="16"/>
  <c r="H30" i="16"/>
  <c r="I29" i="16"/>
  <c r="H29" i="16"/>
  <c r="H28" i="16"/>
  <c r="I27" i="16"/>
  <c r="H27" i="16"/>
  <c r="D27" i="16"/>
  <c r="C27" i="16"/>
  <c r="I26" i="16"/>
  <c r="H26" i="16"/>
  <c r="D26" i="16"/>
  <c r="C26" i="16"/>
  <c r="I25" i="16"/>
  <c r="H25" i="16"/>
  <c r="D25" i="16"/>
  <c r="C25" i="16"/>
  <c r="I24" i="16"/>
  <c r="H24" i="16"/>
  <c r="D24" i="16"/>
  <c r="C24" i="16"/>
  <c r="I23" i="16"/>
  <c r="H23" i="16"/>
  <c r="D23" i="16"/>
  <c r="C23" i="16"/>
  <c r="P22" i="16"/>
  <c r="I28" i="16" s="1"/>
  <c r="O22" i="16"/>
  <c r="J13" i="16"/>
  <c r="H13" i="16"/>
  <c r="S110" i="17" l="1"/>
  <c r="S108" i="17"/>
  <c r="S105" i="17"/>
  <c r="S109" i="17"/>
  <c r="S115" i="17"/>
  <c r="S107" i="17"/>
  <c r="S110" i="19"/>
  <c r="S108" i="19"/>
  <c r="S105" i="19"/>
  <c r="S107" i="19"/>
  <c r="S115" i="19"/>
  <c r="S109" i="19"/>
  <c r="R115" i="17"/>
  <c r="R107" i="17"/>
  <c r="R110" i="17"/>
  <c r="R108" i="17"/>
  <c r="R105" i="17"/>
  <c r="R109" i="17"/>
  <c r="S110" i="18"/>
  <c r="S108" i="18"/>
  <c r="S105" i="18"/>
  <c r="S115" i="18"/>
  <c r="S107" i="18"/>
  <c r="S109" i="18"/>
  <c r="R115" i="19"/>
  <c r="R109" i="19"/>
  <c r="R110" i="19"/>
  <c r="R108" i="19"/>
  <c r="R105" i="19"/>
  <c r="R107" i="19"/>
  <c r="S115" i="16"/>
  <c r="S107" i="16"/>
  <c r="S110" i="16"/>
  <c r="S108" i="16"/>
  <c r="S105" i="16"/>
  <c r="S109" i="16"/>
  <c r="R109" i="18"/>
  <c r="R110" i="18"/>
  <c r="R108" i="18"/>
  <c r="R105" i="18"/>
  <c r="R115" i="18"/>
  <c r="R107" i="18"/>
  <c r="T139" i="16"/>
  <c r="R215" i="16"/>
  <c r="S139" i="17"/>
  <c r="S140" i="17"/>
  <c r="S138" i="18"/>
  <c r="R147" i="18"/>
  <c r="S138" i="19"/>
  <c r="S140" i="19"/>
  <c r="R147" i="19"/>
  <c r="R110" i="16"/>
  <c r="R159" i="16"/>
  <c r="T138" i="17"/>
  <c r="T140" i="17"/>
  <c r="T138" i="18"/>
  <c r="T140" i="18"/>
  <c r="T138" i="19"/>
  <c r="T140" i="19"/>
  <c r="S147" i="19"/>
  <c r="S106" i="16"/>
  <c r="S144" i="16"/>
  <c r="S146" i="16"/>
  <c r="R212" i="16"/>
  <c r="R214" i="16"/>
  <c r="R106" i="17"/>
  <c r="R144" i="17"/>
  <c r="R146" i="17"/>
  <c r="R148" i="17"/>
  <c r="R212" i="17"/>
  <c r="R213" i="17"/>
  <c r="R214" i="17"/>
  <c r="R215" i="17"/>
  <c r="R106" i="18"/>
  <c r="R144" i="18"/>
  <c r="R146" i="18"/>
  <c r="R212" i="18"/>
  <c r="R214" i="18"/>
  <c r="R106" i="19"/>
  <c r="R144" i="19"/>
  <c r="R146" i="19"/>
  <c r="T138" i="16"/>
  <c r="S139" i="18"/>
  <c r="S145" i="18"/>
  <c r="S147" i="18"/>
  <c r="R107" i="16"/>
  <c r="R109" i="16"/>
  <c r="O137" i="16"/>
  <c r="S139" i="16" s="1"/>
  <c r="R158" i="16"/>
  <c r="R164" i="16"/>
  <c r="S212" i="16"/>
  <c r="S214" i="16"/>
  <c r="S106" i="17"/>
  <c r="S144" i="17"/>
  <c r="S146" i="17"/>
  <c r="S212" i="17"/>
  <c r="S213" i="17"/>
  <c r="S214" i="17"/>
  <c r="S215" i="17"/>
  <c r="S106" i="18"/>
  <c r="S144" i="18"/>
  <c r="S146" i="18"/>
  <c r="S212" i="18"/>
  <c r="S214" i="18"/>
  <c r="S106" i="19"/>
  <c r="S144" i="19"/>
  <c r="S146" i="19"/>
  <c r="S140" i="16" l="1"/>
  <c r="S138" i="16"/>
  <c r="C27" i="15" l="1"/>
  <c r="H13" i="15"/>
  <c r="J13" i="15"/>
  <c r="C27" i="14"/>
  <c r="H13" i="14"/>
  <c r="J13" i="14"/>
  <c r="C27" i="13"/>
  <c r="H13" i="13"/>
  <c r="J13" i="13"/>
  <c r="C27" i="12"/>
  <c r="H13" i="12"/>
  <c r="J13" i="12"/>
  <c r="C27" i="11"/>
  <c r="H13" i="11"/>
  <c r="J13" i="11"/>
  <c r="C27" i="10"/>
  <c r="H13" i="10"/>
  <c r="C24" i="10"/>
  <c r="J13" i="10"/>
  <c r="C27" i="9"/>
  <c r="H13" i="9"/>
  <c r="J13" i="9"/>
  <c r="C27" i="8"/>
  <c r="H13" i="8"/>
  <c r="J13" i="8"/>
  <c r="C27" i="7"/>
  <c r="H13" i="7"/>
  <c r="D27" i="7"/>
  <c r="J13" i="7"/>
  <c r="C27" i="6"/>
  <c r="H13" i="6"/>
  <c r="J13" i="6"/>
  <c r="C27" i="5"/>
  <c r="J13" i="5"/>
  <c r="H13" i="5"/>
  <c r="C26" i="4"/>
  <c r="H13" i="4"/>
  <c r="C27" i="4"/>
  <c r="C23" i="4"/>
  <c r="C24" i="4"/>
  <c r="J13" i="4"/>
  <c r="C24" i="15" l="1"/>
  <c r="C24" i="9"/>
  <c r="D26" i="10"/>
  <c r="C23" i="10"/>
  <c r="D24" i="12"/>
  <c r="C24" i="12"/>
  <c r="D25" i="6"/>
  <c r="C23" i="9"/>
  <c r="C23" i="15"/>
  <c r="D26" i="8"/>
  <c r="D26" i="9"/>
  <c r="C25" i="13"/>
  <c r="C25" i="5"/>
  <c r="C26" i="5"/>
  <c r="D26" i="12"/>
  <c r="D26" i="13"/>
  <c r="C26" i="14"/>
  <c r="D26" i="15"/>
  <c r="C25" i="9"/>
  <c r="C26" i="11"/>
  <c r="D26" i="4"/>
  <c r="C25" i="8"/>
  <c r="C26" i="8"/>
  <c r="D27" i="10"/>
  <c r="D25" i="11"/>
  <c r="D26" i="11"/>
  <c r="C26" i="15"/>
  <c r="D26" i="5"/>
  <c r="D26" i="6"/>
  <c r="D25" i="7"/>
  <c r="D26" i="7"/>
  <c r="D24" i="6"/>
  <c r="D27" i="11"/>
  <c r="D25" i="13"/>
  <c r="D24" i="15"/>
  <c r="C25" i="15"/>
  <c r="D27" i="4"/>
  <c r="D23" i="5"/>
  <c r="D25" i="5"/>
  <c r="D27" i="5"/>
  <c r="C23" i="7"/>
  <c r="C23" i="11"/>
  <c r="C25" i="11"/>
  <c r="D26" i="14"/>
  <c r="C23" i="5"/>
  <c r="C24" i="5"/>
  <c r="C24" i="7"/>
  <c r="D25" i="4"/>
  <c r="C25" i="4"/>
  <c r="D27" i="6"/>
  <c r="C25" i="6"/>
  <c r="C23" i="6"/>
  <c r="C24" i="6"/>
  <c r="D25" i="8"/>
  <c r="D25" i="9"/>
  <c r="D24" i="9"/>
  <c r="D25" i="12"/>
  <c r="C23" i="12"/>
  <c r="C25" i="12"/>
  <c r="C25" i="14"/>
  <c r="D25" i="15"/>
  <c r="D27" i="15"/>
  <c r="D25" i="10"/>
  <c r="C25" i="10"/>
  <c r="C26" i="13"/>
  <c r="D25" i="14"/>
  <c r="D23" i="15"/>
  <c r="D23" i="14"/>
  <c r="D27" i="14"/>
  <c r="D24" i="14"/>
  <c r="C23" i="14"/>
  <c r="C24" i="14"/>
  <c r="C23" i="13"/>
  <c r="C24" i="13"/>
  <c r="D23" i="13"/>
  <c r="D27" i="13"/>
  <c r="D24" i="13"/>
  <c r="D23" i="12"/>
  <c r="D27" i="12"/>
  <c r="C26" i="12"/>
  <c r="C24" i="11"/>
  <c r="D23" i="11"/>
  <c r="D24" i="11"/>
  <c r="C26" i="10"/>
  <c r="D23" i="10"/>
  <c r="D24" i="10"/>
  <c r="D23" i="9"/>
  <c r="D27" i="9"/>
  <c r="C26" i="9"/>
  <c r="D23" i="8"/>
  <c r="D27" i="8"/>
  <c r="D24" i="8"/>
  <c r="C23" i="8"/>
  <c r="C24" i="8"/>
  <c r="C25" i="7"/>
  <c r="D23" i="7"/>
  <c r="C26" i="7"/>
  <c r="D24" i="7"/>
  <c r="D23" i="6"/>
  <c r="C26" i="6"/>
  <c r="D24" i="5"/>
  <c r="D23" i="4"/>
  <c r="D24" i="4"/>
  <c r="D26" i="3" l="1"/>
  <c r="C26" i="3"/>
  <c r="C24" i="3" l="1"/>
  <c r="D25" i="3" l="1"/>
  <c r="J13" i="3"/>
  <c r="H13" i="3"/>
  <c r="C25" i="3" l="1"/>
  <c r="C27" i="3"/>
  <c r="D23" i="3"/>
  <c r="D27" i="3"/>
  <c r="D24" i="3"/>
  <c r="C23" i="3"/>
  <c r="O140" i="15" l="1"/>
  <c r="O168" i="9"/>
  <c r="R164" i="9" s="1"/>
  <c r="O139" i="15"/>
  <c r="O106" i="9" l="1"/>
  <c r="O106" i="15"/>
  <c r="O117" i="15" s="1"/>
  <c r="R110" i="15" s="1"/>
  <c r="O140" i="10"/>
  <c r="O106" i="10"/>
  <c r="O117" i="10" s="1"/>
  <c r="R106" i="10" s="1"/>
  <c r="O106" i="7"/>
  <c r="O117" i="7" s="1"/>
  <c r="R109" i="7" s="1"/>
  <c r="O106" i="4"/>
  <c r="O117" i="4" s="1"/>
  <c r="R109" i="4" s="1"/>
  <c r="O140" i="9"/>
  <c r="O140" i="14"/>
  <c r="R95" i="15"/>
  <c r="R94" i="10"/>
  <c r="R90" i="7"/>
  <c r="R90" i="9"/>
  <c r="O140" i="7"/>
  <c r="O161" i="4"/>
  <c r="R157" i="4" s="1"/>
  <c r="O161" i="15"/>
  <c r="R158" i="15" s="1"/>
  <c r="O196" i="15"/>
  <c r="R192" i="15" s="1"/>
  <c r="R190" i="15"/>
  <c r="R193" i="14"/>
  <c r="O196" i="7"/>
  <c r="R190" i="7" s="1"/>
  <c r="R193" i="15"/>
  <c r="O196" i="14"/>
  <c r="R192" i="14" s="1"/>
  <c r="R166" i="9"/>
  <c r="R159" i="15"/>
  <c r="O168" i="4"/>
  <c r="O161" i="14"/>
  <c r="R94" i="4"/>
  <c r="R90" i="14"/>
  <c r="O196" i="10"/>
  <c r="R190" i="10" s="1"/>
  <c r="R194" i="15"/>
  <c r="O161" i="7"/>
  <c r="R158" i="7" s="1"/>
  <c r="O168" i="14"/>
  <c r="R165" i="14" s="1"/>
  <c r="O168" i="10"/>
  <c r="R165" i="10" s="1"/>
  <c r="R191" i="15"/>
  <c r="O196" i="9"/>
  <c r="R194" i="9" s="1"/>
  <c r="R166" i="4"/>
  <c r="O140" i="4"/>
  <c r="O168" i="7"/>
  <c r="R165" i="7" s="1"/>
  <c r="O161" i="10"/>
  <c r="O168" i="15"/>
  <c r="O161" i="9"/>
  <c r="R159" i="9" s="1"/>
  <c r="R165" i="9"/>
  <c r="R95" i="14"/>
  <c r="R94" i="7"/>
  <c r="R90" i="4"/>
  <c r="R92" i="15"/>
  <c r="R92" i="10"/>
  <c r="R91" i="7"/>
  <c r="R91" i="10"/>
  <c r="R89" i="10"/>
  <c r="R95" i="7"/>
  <c r="R89" i="9"/>
  <c r="R89" i="7"/>
  <c r="R91" i="15"/>
  <c r="R92" i="4"/>
  <c r="R91" i="9"/>
  <c r="R91" i="4"/>
  <c r="R92" i="9"/>
  <c r="R93" i="14"/>
  <c r="O106" i="14"/>
  <c r="R94" i="15"/>
  <c r="R89" i="4"/>
  <c r="R94" i="14"/>
  <c r="R90" i="10"/>
  <c r="R90" i="15"/>
  <c r="R95" i="4"/>
  <c r="R92" i="7"/>
  <c r="R93" i="10"/>
  <c r="R91" i="14"/>
  <c r="R92" i="14"/>
  <c r="R89" i="14"/>
  <c r="R95" i="9"/>
  <c r="R89" i="15"/>
  <c r="R95" i="10"/>
  <c r="R94" i="9"/>
  <c r="R93" i="15"/>
  <c r="R93" i="4"/>
  <c r="R93" i="9"/>
  <c r="R93" i="7"/>
  <c r="O139" i="4"/>
  <c r="O139" i="10"/>
  <c r="O139" i="14"/>
  <c r="O139" i="9"/>
  <c r="O139" i="7"/>
  <c r="R166" i="7" l="1"/>
  <c r="R159" i="4"/>
  <c r="O117" i="9"/>
  <c r="R107" i="9" s="1"/>
  <c r="R160" i="15"/>
  <c r="R193" i="9"/>
  <c r="R193" i="10"/>
  <c r="R191" i="10"/>
  <c r="R192" i="9"/>
  <c r="R194" i="7"/>
  <c r="R192" i="10"/>
  <c r="R193" i="7"/>
  <c r="R191" i="14"/>
  <c r="R194" i="10"/>
  <c r="R190" i="9"/>
  <c r="R106" i="15"/>
  <c r="R109" i="10"/>
  <c r="R106" i="7"/>
  <c r="R107" i="15"/>
  <c r="R166" i="15"/>
  <c r="R165" i="15"/>
  <c r="R105" i="15"/>
  <c r="R157" i="9"/>
  <c r="R166" i="14"/>
  <c r="R192" i="7"/>
  <c r="R159" i="7"/>
  <c r="R191" i="7"/>
  <c r="R157" i="15"/>
  <c r="R115" i="4"/>
  <c r="R115" i="10"/>
  <c r="R160" i="7"/>
  <c r="R160" i="9"/>
  <c r="R158" i="9"/>
  <c r="R191" i="9"/>
  <c r="R164" i="10"/>
  <c r="R164" i="14"/>
  <c r="R157" i="7"/>
  <c r="R194" i="14"/>
  <c r="R164" i="4"/>
  <c r="R165" i="4"/>
  <c r="R190" i="14"/>
  <c r="R166" i="10"/>
  <c r="R160" i="4"/>
  <c r="R158" i="4"/>
  <c r="R160" i="10"/>
  <c r="R158" i="10"/>
  <c r="R160" i="14"/>
  <c r="R158" i="14"/>
  <c r="R108" i="4"/>
  <c r="R164" i="15"/>
  <c r="R157" i="10"/>
  <c r="R164" i="7"/>
  <c r="O196" i="4"/>
  <c r="R190" i="4" s="1"/>
  <c r="R157" i="14"/>
  <c r="R159" i="10"/>
  <c r="R159" i="14"/>
  <c r="R115" i="15"/>
  <c r="R107" i="10"/>
  <c r="R105" i="4"/>
  <c r="R109" i="15"/>
  <c r="R108" i="10"/>
  <c r="R107" i="4"/>
  <c r="R110" i="4"/>
  <c r="R105" i="7"/>
  <c r="R106" i="4"/>
  <c r="R107" i="7"/>
  <c r="R108" i="15"/>
  <c r="O117" i="14"/>
  <c r="R106" i="14" s="1"/>
  <c r="R110" i="10"/>
  <c r="R115" i="7"/>
  <c r="R110" i="7"/>
  <c r="R105" i="10"/>
  <c r="R108" i="7"/>
  <c r="R115" i="9" l="1"/>
  <c r="R109" i="9"/>
  <c r="R105" i="9"/>
  <c r="R110" i="9"/>
  <c r="R108" i="9"/>
  <c r="R106" i="9"/>
  <c r="R191" i="4"/>
  <c r="R193" i="4"/>
  <c r="R194" i="4"/>
  <c r="R192" i="4"/>
  <c r="R109" i="14"/>
  <c r="R115" i="14"/>
  <c r="R105" i="14"/>
  <c r="R107" i="14"/>
  <c r="R108" i="14"/>
  <c r="R110" i="14"/>
  <c r="O150" i="9" l="1"/>
  <c r="R146" i="9" l="1"/>
  <c r="R148" i="9"/>
  <c r="R145" i="9"/>
  <c r="R147" i="9"/>
  <c r="R144" i="9"/>
  <c r="O150" i="7"/>
  <c r="O150" i="10"/>
  <c r="O150" i="4"/>
  <c r="R146" i="4" s="1"/>
  <c r="O150" i="15"/>
  <c r="R146" i="15" s="1"/>
  <c r="O150" i="14"/>
  <c r="R146" i="14" s="1"/>
  <c r="O138" i="14"/>
  <c r="O138" i="4"/>
  <c r="O137" i="4" s="1"/>
  <c r="O138" i="7"/>
  <c r="O137" i="7" s="1"/>
  <c r="O138" i="10"/>
  <c r="O137" i="10" s="1"/>
  <c r="O138" i="9"/>
  <c r="O137" i="9" s="1"/>
  <c r="O138" i="15"/>
  <c r="O137" i="15" s="1"/>
  <c r="R144" i="10" l="1"/>
  <c r="R148" i="10"/>
  <c r="R147" i="10"/>
  <c r="R145" i="10"/>
  <c r="R144" i="7"/>
  <c r="R148" i="7"/>
  <c r="R145" i="7"/>
  <c r="R147" i="7"/>
  <c r="S138" i="9"/>
  <c r="S140" i="9"/>
  <c r="S139" i="9"/>
  <c r="R144" i="15"/>
  <c r="R148" i="15"/>
  <c r="R147" i="15"/>
  <c r="R145" i="15"/>
  <c r="R148" i="4"/>
  <c r="R147" i="4"/>
  <c r="R145" i="4"/>
  <c r="R144" i="4"/>
  <c r="R146" i="10"/>
  <c r="R146" i="7"/>
  <c r="O137" i="14"/>
  <c r="S138" i="14" s="1"/>
  <c r="R147" i="14"/>
  <c r="R148" i="14"/>
  <c r="R144" i="14"/>
  <c r="R145" i="14"/>
  <c r="S138" i="4"/>
  <c r="S139" i="4"/>
  <c r="S140" i="4"/>
  <c r="S138" i="15"/>
  <c r="S140" i="15"/>
  <c r="S139" i="15"/>
  <c r="S138" i="10"/>
  <c r="S140" i="10"/>
  <c r="S139" i="10"/>
  <c r="S138" i="7"/>
  <c r="S140" i="7"/>
  <c r="S139" i="7"/>
  <c r="S140" i="14" l="1"/>
  <c r="S139" i="14"/>
  <c r="O161" i="12" l="1"/>
  <c r="O22" i="4" l="1"/>
  <c r="H28" i="4" s="1"/>
  <c r="O22" i="10"/>
  <c r="H28" i="10" s="1"/>
  <c r="O22" i="15"/>
  <c r="H28" i="15" s="1"/>
  <c r="O22" i="14"/>
  <c r="H28" i="14" s="1"/>
  <c r="O22" i="9"/>
  <c r="H28" i="9" s="1"/>
  <c r="O211" i="15"/>
  <c r="O211" i="14"/>
  <c r="O211" i="9"/>
  <c r="O22" i="7"/>
  <c r="H28" i="7" s="1"/>
  <c r="O211" i="10"/>
  <c r="O168" i="12"/>
  <c r="R164" i="12" s="1"/>
  <c r="R160" i="12"/>
  <c r="R158" i="12"/>
  <c r="R157" i="12"/>
  <c r="R159" i="12"/>
  <c r="O211" i="4"/>
  <c r="O211" i="7"/>
  <c r="O161" i="5"/>
  <c r="O168" i="5"/>
  <c r="O168" i="6"/>
  <c r="O168" i="3"/>
  <c r="O22" i="11" l="1"/>
  <c r="H28" i="11" s="1"/>
  <c r="O211" i="11"/>
  <c r="O161" i="11"/>
  <c r="R160" i="5"/>
  <c r="R158" i="5"/>
  <c r="R159" i="5"/>
  <c r="R157" i="5"/>
  <c r="O22" i="6"/>
  <c r="H28" i="6" s="1"/>
  <c r="O211" i="6"/>
  <c r="O22" i="13"/>
  <c r="H28" i="13" s="1"/>
  <c r="O22" i="8"/>
  <c r="H28" i="8" s="1"/>
  <c r="O22" i="12"/>
  <c r="H28" i="12" s="1"/>
  <c r="O168" i="13"/>
  <c r="O211" i="13"/>
  <c r="O211" i="12"/>
  <c r="O22" i="5"/>
  <c r="H28" i="5" s="1"/>
  <c r="R164" i="3"/>
  <c r="R165" i="3"/>
  <c r="R166" i="3"/>
  <c r="O161" i="6"/>
  <c r="R164" i="5"/>
  <c r="R165" i="5"/>
  <c r="R166" i="5"/>
  <c r="O161" i="3"/>
  <c r="R160" i="3" s="1"/>
  <c r="O168" i="8"/>
  <c r="R164" i="8" s="1"/>
  <c r="O161" i="8"/>
  <c r="R160" i="8" s="1"/>
  <c r="R164" i="6"/>
  <c r="R165" i="6"/>
  <c r="R166" i="6"/>
  <c r="O161" i="13"/>
  <c r="O168" i="11"/>
  <c r="R164" i="11" s="1"/>
  <c r="O22" i="3"/>
  <c r="H28" i="3" s="1"/>
  <c r="O211" i="3"/>
  <c r="R165" i="12"/>
  <c r="R166" i="12"/>
  <c r="O211" i="5"/>
  <c r="R158" i="13" l="1"/>
  <c r="R157" i="13"/>
  <c r="R159" i="13"/>
  <c r="R158" i="6"/>
  <c r="R157" i="6"/>
  <c r="R159" i="6"/>
  <c r="R165" i="11"/>
  <c r="R166" i="11"/>
  <c r="R160" i="6"/>
  <c r="R158" i="11"/>
  <c r="R157" i="11"/>
  <c r="R159" i="11"/>
  <c r="R158" i="8"/>
  <c r="R157" i="8"/>
  <c r="R159" i="8"/>
  <c r="R158" i="3"/>
  <c r="R157" i="3"/>
  <c r="R159" i="3"/>
  <c r="R165" i="13"/>
  <c r="R166" i="13"/>
  <c r="R160" i="13"/>
  <c r="R165" i="8"/>
  <c r="R166" i="8"/>
  <c r="O211" i="8"/>
  <c r="R164" i="13"/>
  <c r="R160" i="11"/>
  <c r="P161" i="8" l="1"/>
  <c r="P161" i="5"/>
  <c r="P161" i="11"/>
  <c r="P161" i="6"/>
  <c r="P161" i="13"/>
  <c r="P161" i="3"/>
  <c r="P168" i="8"/>
  <c r="P168" i="9"/>
  <c r="P168" i="12"/>
  <c r="S164" i="12" l="1"/>
  <c r="S165" i="12"/>
  <c r="S166" i="12"/>
  <c r="P168" i="10"/>
  <c r="S164" i="10" s="1"/>
  <c r="P168" i="5"/>
  <c r="S164" i="5"/>
  <c r="S164" i="9"/>
  <c r="S165" i="9"/>
  <c r="S166" i="9"/>
  <c r="S160" i="3"/>
  <c r="S158" i="3"/>
  <c r="S159" i="3"/>
  <c r="S157" i="3"/>
  <c r="P161" i="4"/>
  <c r="P161" i="14"/>
  <c r="S160" i="5"/>
  <c r="S158" i="5"/>
  <c r="S157" i="5"/>
  <c r="S159" i="5"/>
  <c r="P161" i="9"/>
  <c r="P168" i="13"/>
  <c r="S164" i="13"/>
  <c r="P168" i="11"/>
  <c r="S164" i="11" s="1"/>
  <c r="P168" i="6"/>
  <c r="S164" i="6" s="1"/>
  <c r="S164" i="8"/>
  <c r="S165" i="8"/>
  <c r="S166" i="8"/>
  <c r="P161" i="10"/>
  <c r="S160" i="10" s="1"/>
  <c r="P161" i="7"/>
  <c r="S160" i="7" s="1"/>
  <c r="P161" i="12"/>
  <c r="S160" i="12" s="1"/>
  <c r="P168" i="15"/>
  <c r="S164" i="15" s="1"/>
  <c r="P168" i="3"/>
  <c r="S164" i="3" s="1"/>
  <c r="S160" i="6"/>
  <c r="S158" i="6"/>
  <c r="S159" i="6"/>
  <c r="S157" i="6"/>
  <c r="S160" i="11"/>
  <c r="S158" i="11"/>
  <c r="S157" i="11"/>
  <c r="S159" i="11"/>
  <c r="P168" i="14"/>
  <c r="P168" i="4"/>
  <c r="P168" i="7"/>
  <c r="S164" i="7" s="1"/>
  <c r="S160" i="13"/>
  <c r="S158" i="13"/>
  <c r="S157" i="13"/>
  <c r="S159" i="13"/>
  <c r="P161" i="15"/>
  <c r="S160" i="15" s="1"/>
  <c r="S160" i="8"/>
  <c r="S158" i="8"/>
  <c r="S159" i="8"/>
  <c r="S157" i="8"/>
  <c r="S165" i="14" l="1"/>
  <c r="S166" i="14"/>
  <c r="S158" i="15"/>
  <c r="S157" i="15"/>
  <c r="S159" i="15"/>
  <c r="S165" i="15"/>
  <c r="S166" i="15"/>
  <c r="S158" i="12"/>
  <c r="S159" i="12"/>
  <c r="S157" i="12"/>
  <c r="S158" i="10"/>
  <c r="S159" i="10"/>
  <c r="S157" i="10"/>
  <c r="S158" i="14"/>
  <c r="S159" i="14"/>
  <c r="S157" i="14"/>
  <c r="S166" i="5"/>
  <c r="S165" i="5"/>
  <c r="S166" i="4"/>
  <c r="S165" i="4"/>
  <c r="S158" i="9"/>
  <c r="S159" i="9"/>
  <c r="S157" i="9"/>
  <c r="S158" i="4"/>
  <c r="S157" i="4"/>
  <c r="S159" i="4"/>
  <c r="S166" i="7"/>
  <c r="S165" i="7"/>
  <c r="S166" i="6"/>
  <c r="S165" i="6"/>
  <c r="S165" i="11"/>
  <c r="S166" i="11"/>
  <c r="S166" i="13"/>
  <c r="S165" i="13"/>
  <c r="S160" i="14"/>
  <c r="S164" i="4"/>
  <c r="S164" i="14"/>
  <c r="S166" i="3"/>
  <c r="S165" i="3"/>
  <c r="S158" i="7"/>
  <c r="S157" i="7"/>
  <c r="S159" i="7"/>
  <c r="S160" i="9"/>
  <c r="S160" i="4"/>
  <c r="S166" i="10"/>
  <c r="S165" i="10"/>
  <c r="H31" i="10" l="1"/>
  <c r="H31" i="9"/>
  <c r="H31" i="7"/>
  <c r="H31" i="4"/>
  <c r="H31" i="15"/>
  <c r="H31" i="14"/>
  <c r="P22" i="3" l="1"/>
  <c r="I28" i="3" s="1"/>
  <c r="P22" i="15"/>
  <c r="I28" i="15" s="1"/>
  <c r="P22" i="10"/>
  <c r="I28" i="10" s="1"/>
  <c r="P22" i="12"/>
  <c r="I28" i="12" s="1"/>
  <c r="P22" i="7"/>
  <c r="I28" i="7" s="1"/>
  <c r="P22" i="5"/>
  <c r="I28" i="5" s="1"/>
  <c r="P22" i="13"/>
  <c r="I28" i="13" s="1"/>
  <c r="P22" i="11"/>
  <c r="I28" i="11" s="1"/>
  <c r="P22" i="8"/>
  <c r="I28" i="8" s="1"/>
  <c r="P22" i="9"/>
  <c r="I28" i="9" s="1"/>
  <c r="P22" i="14"/>
  <c r="I28" i="14" s="1"/>
  <c r="P22" i="6"/>
  <c r="I28" i="6" s="1"/>
  <c r="P22" i="4"/>
  <c r="I28" i="4" s="1"/>
  <c r="P211" i="7" l="1"/>
  <c r="P211" i="9"/>
  <c r="P211" i="3"/>
  <c r="P211" i="15"/>
  <c r="P211" i="8"/>
  <c r="P211" i="11"/>
  <c r="P211" i="6"/>
  <c r="P211" i="12"/>
  <c r="P211" i="13"/>
  <c r="P211" i="14"/>
  <c r="P211" i="4"/>
  <c r="P211" i="5"/>
  <c r="P211" i="10"/>
  <c r="O106" i="12" l="1"/>
  <c r="O106" i="5"/>
  <c r="O106" i="13"/>
  <c r="O106" i="11"/>
  <c r="O106" i="3"/>
  <c r="O106" i="8"/>
  <c r="O106" i="6"/>
  <c r="H26" i="14" l="1"/>
  <c r="H26" i="7"/>
  <c r="H26" i="4"/>
  <c r="H26" i="10"/>
  <c r="H26" i="15"/>
  <c r="H26" i="9"/>
  <c r="H26" i="8" l="1"/>
  <c r="H26" i="13"/>
  <c r="H26" i="6"/>
  <c r="H26" i="5"/>
  <c r="H26" i="12"/>
  <c r="H26" i="3"/>
  <c r="H26" i="11"/>
  <c r="I26" i="9" l="1"/>
  <c r="I26" i="13"/>
  <c r="I26" i="11"/>
  <c r="I26" i="5"/>
  <c r="I26" i="10"/>
  <c r="I26" i="14"/>
  <c r="I26" i="3"/>
  <c r="I26" i="7"/>
  <c r="I26" i="12"/>
  <c r="I26" i="8"/>
  <c r="I26" i="15"/>
  <c r="I26" i="4"/>
  <c r="I26" i="6"/>
  <c r="H29" i="7" l="1"/>
  <c r="H29" i="14"/>
  <c r="O218" i="14"/>
  <c r="H29" i="15"/>
  <c r="O218" i="15"/>
  <c r="H29" i="9"/>
  <c r="O218" i="4"/>
  <c r="H29" i="4"/>
  <c r="H29" i="10"/>
  <c r="P106" i="3"/>
  <c r="P106" i="9"/>
  <c r="P106" i="10"/>
  <c r="P106" i="6"/>
  <c r="P106" i="12"/>
  <c r="P106" i="4"/>
  <c r="P106" i="11"/>
  <c r="P106" i="13"/>
  <c r="P106" i="8"/>
  <c r="P106" i="14"/>
  <c r="P106" i="15"/>
  <c r="P106" i="7"/>
  <c r="P106" i="5"/>
  <c r="H31" i="8"/>
  <c r="O139" i="8"/>
  <c r="O139" i="13"/>
  <c r="H31" i="13"/>
  <c r="H31" i="6"/>
  <c r="O139" i="5"/>
  <c r="H31" i="12"/>
  <c r="H31" i="5"/>
  <c r="O139" i="6"/>
  <c r="O139" i="12"/>
  <c r="O139" i="3"/>
  <c r="H31" i="3"/>
  <c r="H31" i="11"/>
  <c r="O139" i="11"/>
  <c r="H29" i="3" l="1"/>
  <c r="H29" i="8"/>
  <c r="H29" i="11"/>
  <c r="R216" i="15"/>
  <c r="R212" i="15"/>
  <c r="R214" i="15"/>
  <c r="R213" i="15"/>
  <c r="R215" i="15"/>
  <c r="R211" i="15"/>
  <c r="R216" i="14"/>
  <c r="R212" i="14"/>
  <c r="R214" i="14"/>
  <c r="R215" i="14"/>
  <c r="R213" i="14"/>
  <c r="R211" i="14"/>
  <c r="O218" i="10"/>
  <c r="O218" i="7"/>
  <c r="R216" i="7" s="1"/>
  <c r="H29" i="5"/>
  <c r="H29" i="13"/>
  <c r="O218" i="13"/>
  <c r="H29" i="6"/>
  <c r="H29" i="12"/>
  <c r="R216" i="4"/>
  <c r="R212" i="4"/>
  <c r="R214" i="4"/>
  <c r="R215" i="4"/>
  <c r="R213" i="4"/>
  <c r="R211" i="4"/>
  <c r="O218" i="9"/>
  <c r="R212" i="9" l="1"/>
  <c r="R214" i="9"/>
  <c r="R215" i="9"/>
  <c r="R213" i="9"/>
  <c r="R211" i="9"/>
  <c r="R212" i="10"/>
  <c r="R214" i="10"/>
  <c r="R213" i="10"/>
  <c r="R215" i="10"/>
  <c r="R211" i="10"/>
  <c r="R216" i="9"/>
  <c r="O218" i="6"/>
  <c r="R216" i="6" s="1"/>
  <c r="R212" i="7"/>
  <c r="R214" i="7"/>
  <c r="R213" i="7"/>
  <c r="R215" i="7"/>
  <c r="R211" i="7"/>
  <c r="R216" i="10"/>
  <c r="O218" i="11"/>
  <c r="R216" i="11" s="1"/>
  <c r="O218" i="8"/>
  <c r="R216" i="8" s="1"/>
  <c r="I31" i="6"/>
  <c r="I31" i="13"/>
  <c r="I31" i="12"/>
  <c r="I31" i="14"/>
  <c r="I31" i="4"/>
  <c r="I31" i="8"/>
  <c r="I31" i="10"/>
  <c r="I31" i="15"/>
  <c r="I31" i="3"/>
  <c r="I31" i="9"/>
  <c r="I31" i="7"/>
  <c r="I31" i="11"/>
  <c r="I31" i="5"/>
  <c r="O218" i="5"/>
  <c r="R216" i="5" s="1"/>
  <c r="O218" i="3"/>
  <c r="R216" i="3" s="1"/>
  <c r="O218" i="12"/>
  <c r="R216" i="12" s="1"/>
  <c r="R216" i="13"/>
  <c r="R212" i="13"/>
  <c r="R213" i="13"/>
  <c r="R214" i="13"/>
  <c r="R215" i="13"/>
  <c r="R211" i="13"/>
  <c r="O138" i="5"/>
  <c r="O138" i="11"/>
  <c r="O138" i="3"/>
  <c r="O138" i="6"/>
  <c r="O138" i="8"/>
  <c r="P139" i="15" l="1"/>
  <c r="P139" i="12"/>
  <c r="P139" i="13"/>
  <c r="P139" i="9"/>
  <c r="P139" i="4"/>
  <c r="P139" i="6"/>
  <c r="P139" i="7"/>
  <c r="P139" i="3"/>
  <c r="P139" i="14"/>
  <c r="P139" i="5"/>
  <c r="P139" i="8"/>
  <c r="P139" i="11"/>
  <c r="P139" i="10"/>
  <c r="R212" i="3"/>
  <c r="R213" i="3"/>
  <c r="R214" i="3"/>
  <c r="R211" i="3"/>
  <c r="R215" i="3"/>
  <c r="R212" i="12"/>
  <c r="R214" i="12"/>
  <c r="R213" i="12"/>
  <c r="R211" i="12"/>
  <c r="R215" i="12"/>
  <c r="R212" i="11"/>
  <c r="R213" i="11"/>
  <c r="R214" i="11"/>
  <c r="R211" i="11"/>
  <c r="R215" i="11"/>
  <c r="R212" i="6"/>
  <c r="R214" i="6"/>
  <c r="R213" i="6"/>
  <c r="R215" i="6"/>
  <c r="R211" i="6"/>
  <c r="I29" i="7"/>
  <c r="I29" i="13"/>
  <c r="P218" i="4"/>
  <c r="I29" i="5"/>
  <c r="I29" i="9"/>
  <c r="I29" i="12"/>
  <c r="I29" i="6"/>
  <c r="I29" i="8"/>
  <c r="I29" i="11"/>
  <c r="I29" i="10"/>
  <c r="I29" i="4"/>
  <c r="I29" i="14"/>
  <c r="I29" i="3"/>
  <c r="I29" i="15"/>
  <c r="R212" i="5"/>
  <c r="R214" i="5"/>
  <c r="R213" i="5"/>
  <c r="R211" i="5"/>
  <c r="R215" i="5"/>
  <c r="R212" i="8"/>
  <c r="R214" i="8"/>
  <c r="R213" i="8"/>
  <c r="R215" i="8"/>
  <c r="R211" i="8"/>
  <c r="H30" i="4"/>
  <c r="P218" i="12" l="1"/>
  <c r="S216" i="12" s="1"/>
  <c r="P218" i="3"/>
  <c r="S216" i="3"/>
  <c r="P218" i="9"/>
  <c r="S216" i="9" s="1"/>
  <c r="P218" i="6"/>
  <c r="P218" i="13"/>
  <c r="S216" i="4"/>
  <c r="S212" i="4"/>
  <c r="S214" i="4"/>
  <c r="S213" i="4"/>
  <c r="S215" i="4"/>
  <c r="S211" i="4"/>
  <c r="P218" i="10"/>
  <c r="P218" i="7"/>
  <c r="P218" i="5"/>
  <c r="P218" i="8"/>
  <c r="S216" i="8" s="1"/>
  <c r="P218" i="14"/>
  <c r="S216" i="14" s="1"/>
  <c r="P218" i="11"/>
  <c r="S216" i="15"/>
  <c r="P218" i="15"/>
  <c r="S212" i="10" l="1"/>
  <c r="S213" i="10"/>
  <c r="S214" i="10"/>
  <c r="S215" i="10"/>
  <c r="S211" i="10"/>
  <c r="S212" i="11"/>
  <c r="S213" i="11"/>
  <c r="S214" i="11"/>
  <c r="S215" i="11"/>
  <c r="S211" i="11"/>
  <c r="S212" i="5"/>
  <c r="S213" i="5"/>
  <c r="S214" i="5"/>
  <c r="S215" i="5"/>
  <c r="S211" i="5"/>
  <c r="S216" i="10"/>
  <c r="S212" i="13"/>
  <c r="S213" i="13"/>
  <c r="S214" i="13"/>
  <c r="S215" i="13"/>
  <c r="S211" i="13"/>
  <c r="S212" i="6"/>
  <c r="S214" i="6"/>
  <c r="S213" i="6"/>
  <c r="S215" i="6"/>
  <c r="S211" i="6"/>
  <c r="S212" i="12"/>
  <c r="S214" i="12"/>
  <c r="S213" i="12"/>
  <c r="S215" i="12"/>
  <c r="S211" i="12"/>
  <c r="S216" i="11"/>
  <c r="S216" i="5"/>
  <c r="S212" i="7"/>
  <c r="S213" i="7"/>
  <c r="S214" i="7"/>
  <c r="S215" i="7"/>
  <c r="S211" i="7"/>
  <c r="S216" i="13"/>
  <c r="S216" i="6"/>
  <c r="S212" i="15"/>
  <c r="S213" i="15"/>
  <c r="S214" i="15"/>
  <c r="S215" i="15"/>
  <c r="S211" i="15"/>
  <c r="S212" i="14"/>
  <c r="S214" i="14"/>
  <c r="S213" i="14"/>
  <c r="S215" i="14"/>
  <c r="S211" i="14"/>
  <c r="S212" i="8"/>
  <c r="S214" i="8"/>
  <c r="S213" i="8"/>
  <c r="S215" i="8"/>
  <c r="S211" i="8"/>
  <c r="S216" i="7"/>
  <c r="S212" i="9"/>
  <c r="S213" i="9"/>
  <c r="S214" i="9"/>
  <c r="S215" i="9"/>
  <c r="S211" i="9"/>
  <c r="S212" i="3"/>
  <c r="S213" i="3"/>
  <c r="S214" i="3"/>
  <c r="S215" i="3"/>
  <c r="S211" i="3"/>
  <c r="H25" i="15" l="1"/>
  <c r="H25" i="4"/>
  <c r="H25" i="9"/>
  <c r="H25" i="14"/>
  <c r="H25" i="10"/>
  <c r="H25" i="7"/>
  <c r="H25" i="3" l="1"/>
  <c r="H25" i="13"/>
  <c r="H25" i="11"/>
  <c r="O196" i="8"/>
  <c r="O196" i="13"/>
  <c r="H25" i="6"/>
  <c r="O196" i="12"/>
  <c r="H25" i="5"/>
  <c r="H25" i="12"/>
  <c r="H25" i="8"/>
  <c r="O196" i="3"/>
  <c r="R194" i="12" l="1"/>
  <c r="R191" i="12"/>
  <c r="R192" i="12"/>
  <c r="R193" i="12"/>
  <c r="R190" i="12"/>
  <c r="R190" i="13"/>
  <c r="R191" i="13"/>
  <c r="R192" i="13"/>
  <c r="R193" i="13"/>
  <c r="R194" i="3"/>
  <c r="R191" i="3"/>
  <c r="R192" i="3"/>
  <c r="R193" i="3"/>
  <c r="R190" i="3"/>
  <c r="R191" i="8"/>
  <c r="R192" i="8"/>
  <c r="R193" i="8"/>
  <c r="R190" i="8"/>
  <c r="R194" i="13"/>
  <c r="O196" i="6"/>
  <c r="R194" i="6" s="1"/>
  <c r="R194" i="8"/>
  <c r="O196" i="11"/>
  <c r="R194" i="11" s="1"/>
  <c r="O196" i="5"/>
  <c r="R191" i="5" l="1"/>
  <c r="R192" i="5"/>
  <c r="R193" i="5"/>
  <c r="R190" i="5"/>
  <c r="R191" i="11"/>
  <c r="R192" i="11"/>
  <c r="R193" i="11"/>
  <c r="R190" i="11"/>
  <c r="R194" i="5"/>
  <c r="R190" i="6"/>
  <c r="R191" i="6"/>
  <c r="R192" i="6"/>
  <c r="R193" i="6"/>
  <c r="P196" i="11" l="1"/>
  <c r="S190" i="11" s="1"/>
  <c r="P196" i="9"/>
  <c r="P196" i="4"/>
  <c r="P196" i="13"/>
  <c r="P196" i="14"/>
  <c r="S190" i="14" s="1"/>
  <c r="P196" i="3"/>
  <c r="P196" i="6"/>
  <c r="S190" i="6" s="1"/>
  <c r="P196" i="12"/>
  <c r="I25" i="10"/>
  <c r="I25" i="12"/>
  <c r="I25" i="3"/>
  <c r="I25" i="15"/>
  <c r="I25" i="6"/>
  <c r="I25" i="8"/>
  <c r="I25" i="4"/>
  <c r="I25" i="11"/>
  <c r="I25" i="9"/>
  <c r="I25" i="5"/>
  <c r="I25" i="7"/>
  <c r="I25" i="14"/>
  <c r="I25" i="13"/>
  <c r="P196" i="8"/>
  <c r="S190" i="8" s="1"/>
  <c r="P196" i="7"/>
  <c r="S193" i="7" l="1"/>
  <c r="S191" i="7"/>
  <c r="S192" i="7"/>
  <c r="S192" i="4"/>
  <c r="S191" i="4"/>
  <c r="S193" i="4"/>
  <c r="S190" i="12"/>
  <c r="S191" i="12"/>
  <c r="S192" i="12"/>
  <c r="S193" i="12"/>
  <c r="S193" i="3"/>
  <c r="S191" i="3"/>
  <c r="S192" i="3"/>
  <c r="S194" i="14"/>
  <c r="S194" i="13"/>
  <c r="S194" i="11"/>
  <c r="S191" i="14"/>
  <c r="S192" i="14"/>
  <c r="S193" i="14"/>
  <c r="P196" i="10"/>
  <c r="S194" i="6"/>
  <c r="S191" i="6"/>
  <c r="S192" i="6"/>
  <c r="S193" i="6"/>
  <c r="S194" i="7"/>
  <c r="S192" i="13"/>
  <c r="S191" i="13"/>
  <c r="S193" i="13"/>
  <c r="S194" i="9"/>
  <c r="S191" i="9"/>
  <c r="S192" i="9"/>
  <c r="S193" i="9"/>
  <c r="P196" i="5"/>
  <c r="S194" i="8"/>
  <c r="S191" i="8"/>
  <c r="S192" i="8"/>
  <c r="S193" i="8"/>
  <c r="S193" i="11"/>
  <c r="S191" i="11"/>
  <c r="S192" i="11"/>
  <c r="S190" i="7"/>
  <c r="S190" i="13"/>
  <c r="S190" i="4"/>
  <c r="P196" i="15"/>
  <c r="S190" i="9"/>
  <c r="S190" i="3"/>
  <c r="S194" i="3"/>
  <c r="S194" i="4"/>
  <c r="S194" i="12"/>
  <c r="S191" i="5" l="1"/>
  <c r="S192" i="5"/>
  <c r="S193" i="5"/>
  <c r="S190" i="5"/>
  <c r="S190" i="15"/>
  <c r="S191" i="15"/>
  <c r="S192" i="15"/>
  <c r="S193" i="15"/>
  <c r="S193" i="10"/>
  <c r="S191" i="10"/>
  <c r="S192" i="10"/>
  <c r="S190" i="10"/>
  <c r="S194" i="5"/>
  <c r="S194" i="10"/>
  <c r="S194" i="15"/>
  <c r="O138" i="13" l="1"/>
  <c r="O138" i="12"/>
  <c r="P138" i="13" l="1"/>
  <c r="P138" i="6"/>
  <c r="P138" i="7"/>
  <c r="P138" i="12"/>
  <c r="P138" i="4"/>
  <c r="P138" i="8"/>
  <c r="P138" i="9"/>
  <c r="P138" i="10"/>
  <c r="P138" i="3"/>
  <c r="P138" i="14"/>
  <c r="P138" i="5"/>
  <c r="P138" i="11"/>
  <c r="P138" i="15"/>
  <c r="O117" i="3" l="1"/>
  <c r="R108" i="3" l="1"/>
  <c r="R110" i="3"/>
  <c r="R107" i="3"/>
  <c r="R105" i="3"/>
  <c r="R115" i="3"/>
  <c r="R109" i="3"/>
  <c r="R106" i="3"/>
  <c r="R92" i="3"/>
  <c r="R93" i="3"/>
  <c r="R94" i="3"/>
  <c r="R89" i="3"/>
  <c r="R90" i="3"/>
  <c r="R95" i="3"/>
  <c r="R91" i="3"/>
  <c r="H27" i="9"/>
  <c r="O117" i="13"/>
  <c r="H27" i="4"/>
  <c r="O117" i="6"/>
  <c r="O117" i="8" l="1"/>
  <c r="R108" i="8" s="1"/>
  <c r="R92" i="5"/>
  <c r="R89" i="5"/>
  <c r="R94" i="5"/>
  <c r="R91" i="5"/>
  <c r="R90" i="5"/>
  <c r="R95" i="5"/>
  <c r="R93" i="5"/>
  <c r="R92" i="12"/>
  <c r="R93" i="12"/>
  <c r="R94" i="12"/>
  <c r="R89" i="12"/>
  <c r="R90" i="12"/>
  <c r="R95" i="12"/>
  <c r="R91" i="12"/>
  <c r="R92" i="13"/>
  <c r="R94" i="13"/>
  <c r="R89" i="13"/>
  <c r="R90" i="13"/>
  <c r="R93" i="13"/>
  <c r="R95" i="13"/>
  <c r="R91" i="13"/>
  <c r="O117" i="11"/>
  <c r="R92" i="11"/>
  <c r="R91" i="11"/>
  <c r="R89" i="11"/>
  <c r="R95" i="11"/>
  <c r="R90" i="11"/>
  <c r="R93" i="11"/>
  <c r="R94" i="11"/>
  <c r="O117" i="5"/>
  <c r="R108" i="5" s="1"/>
  <c r="R92" i="8"/>
  <c r="R94" i="8"/>
  <c r="R95" i="8"/>
  <c r="R90" i="8"/>
  <c r="R89" i="8"/>
  <c r="R91" i="8"/>
  <c r="R93" i="8"/>
  <c r="R108" i="6"/>
  <c r="R110" i="6"/>
  <c r="R107" i="6"/>
  <c r="R115" i="6"/>
  <c r="R105" i="6"/>
  <c r="R109" i="6"/>
  <c r="R106" i="6"/>
  <c r="R92" i="6"/>
  <c r="R93" i="6"/>
  <c r="R95" i="6"/>
  <c r="R89" i="6"/>
  <c r="R91" i="6"/>
  <c r="R94" i="6"/>
  <c r="R90" i="6"/>
  <c r="O117" i="12"/>
  <c r="R108" i="12" s="1"/>
  <c r="R108" i="13"/>
  <c r="R110" i="13"/>
  <c r="R107" i="13"/>
  <c r="R115" i="13"/>
  <c r="R105" i="13"/>
  <c r="R109" i="13"/>
  <c r="R106" i="13"/>
  <c r="H27" i="10"/>
  <c r="H27" i="14"/>
  <c r="H27" i="15"/>
  <c r="H27" i="3"/>
  <c r="R110" i="11" l="1"/>
  <c r="R107" i="11"/>
  <c r="R105" i="11"/>
  <c r="R115" i="11"/>
  <c r="R109" i="11"/>
  <c r="R106" i="11"/>
  <c r="R110" i="12"/>
  <c r="R107" i="12"/>
  <c r="R115" i="12"/>
  <c r="R105" i="12"/>
  <c r="R109" i="12"/>
  <c r="R106" i="12"/>
  <c r="R110" i="5"/>
  <c r="R107" i="5"/>
  <c r="R115" i="5"/>
  <c r="R105" i="5"/>
  <c r="R109" i="5"/>
  <c r="R106" i="5"/>
  <c r="R108" i="11"/>
  <c r="R110" i="8"/>
  <c r="R107" i="8"/>
  <c r="R105" i="8"/>
  <c r="R115" i="8"/>
  <c r="R109" i="8"/>
  <c r="R106" i="8"/>
  <c r="H27" i="6"/>
  <c r="H27" i="13"/>
  <c r="H27" i="7"/>
  <c r="P117" i="8" l="1"/>
  <c r="P117" i="11"/>
  <c r="H27" i="11"/>
  <c r="H27" i="8"/>
  <c r="H27" i="12"/>
  <c r="H27" i="5"/>
  <c r="S92" i="5" l="1"/>
  <c r="S93" i="5"/>
  <c r="S94" i="5"/>
  <c r="S91" i="5"/>
  <c r="S89" i="5"/>
  <c r="S90" i="5"/>
  <c r="S95" i="5"/>
  <c r="S92" i="12"/>
  <c r="S94" i="12"/>
  <c r="S90" i="12"/>
  <c r="S95" i="12"/>
  <c r="S93" i="12"/>
  <c r="S89" i="12"/>
  <c r="S91" i="12"/>
  <c r="P117" i="7"/>
  <c r="S108" i="11"/>
  <c r="S110" i="11"/>
  <c r="S107" i="11"/>
  <c r="S105" i="11"/>
  <c r="S109" i="11"/>
  <c r="S115" i="11"/>
  <c r="S106" i="11"/>
  <c r="S108" i="8"/>
  <c r="S110" i="8"/>
  <c r="S105" i="8"/>
  <c r="S107" i="8"/>
  <c r="S109" i="8"/>
  <c r="S115" i="8"/>
  <c r="S106" i="8"/>
  <c r="S92" i="11"/>
  <c r="S94" i="11"/>
  <c r="S90" i="11"/>
  <c r="S95" i="11"/>
  <c r="S91" i="11"/>
  <c r="S89" i="11"/>
  <c r="S93" i="11"/>
  <c r="S92" i="15"/>
  <c r="S89" i="15"/>
  <c r="S94" i="15"/>
  <c r="S93" i="15"/>
  <c r="S91" i="15"/>
  <c r="S90" i="15"/>
  <c r="S95" i="15"/>
  <c r="S92" i="9"/>
  <c r="S91" i="9"/>
  <c r="S94" i="9"/>
  <c r="S90" i="9"/>
  <c r="S95" i="9"/>
  <c r="S93" i="9"/>
  <c r="S89" i="9"/>
  <c r="P117" i="6"/>
  <c r="P117" i="5"/>
  <c r="S108" i="5" s="1"/>
  <c r="P117" i="15"/>
  <c r="S108" i="15" s="1"/>
  <c r="S92" i="4"/>
  <c r="S90" i="4"/>
  <c r="S95" i="4"/>
  <c r="S93" i="4"/>
  <c r="S89" i="4"/>
  <c r="S91" i="4"/>
  <c r="S94" i="4"/>
  <c r="S92" i="6"/>
  <c r="S93" i="6"/>
  <c r="S94" i="6"/>
  <c r="S90" i="6"/>
  <c r="S95" i="6"/>
  <c r="S89" i="6"/>
  <c r="S91" i="6"/>
  <c r="S92" i="14"/>
  <c r="S93" i="14"/>
  <c r="S89" i="14"/>
  <c r="S94" i="14"/>
  <c r="S91" i="14"/>
  <c r="S90" i="14"/>
  <c r="S95" i="14"/>
  <c r="S92" i="13"/>
  <c r="S93" i="13"/>
  <c r="S94" i="13"/>
  <c r="S89" i="13"/>
  <c r="S91" i="13"/>
  <c r="S90" i="13"/>
  <c r="S95" i="13"/>
  <c r="S92" i="10"/>
  <c r="S94" i="10"/>
  <c r="S89" i="10"/>
  <c r="S90" i="10"/>
  <c r="S93" i="10"/>
  <c r="S95" i="10"/>
  <c r="S91" i="10"/>
  <c r="P117" i="10"/>
  <c r="P117" i="3"/>
  <c r="S108" i="3" s="1"/>
  <c r="P117" i="13"/>
  <c r="S108" i="13" s="1"/>
  <c r="S92" i="3"/>
  <c r="S91" i="3"/>
  <c r="S93" i="3"/>
  <c r="S90" i="3"/>
  <c r="S89" i="3"/>
  <c r="S95" i="3"/>
  <c r="S94" i="3"/>
  <c r="S92" i="8"/>
  <c r="S93" i="8"/>
  <c r="S94" i="8"/>
  <c r="S89" i="8"/>
  <c r="S90" i="8"/>
  <c r="S95" i="8"/>
  <c r="S91" i="8"/>
  <c r="S92" i="7"/>
  <c r="S90" i="7"/>
  <c r="S95" i="7"/>
  <c r="S91" i="7"/>
  <c r="S89" i="7"/>
  <c r="S94" i="7"/>
  <c r="S93" i="7"/>
  <c r="P117" i="9"/>
  <c r="S108" i="9" s="1"/>
  <c r="P117" i="4"/>
  <c r="S108" i="4" s="1"/>
  <c r="P117" i="14"/>
  <c r="P117" i="12"/>
  <c r="S108" i="12" s="1"/>
  <c r="S110" i="7" l="1"/>
  <c r="S105" i="7"/>
  <c r="S107" i="7"/>
  <c r="S109" i="7"/>
  <c r="S115" i="7"/>
  <c r="S106" i="7"/>
  <c r="S110" i="12"/>
  <c r="S107" i="12"/>
  <c r="S105" i="12"/>
  <c r="S109" i="12"/>
  <c r="S115" i="12"/>
  <c r="S106" i="12"/>
  <c r="S110" i="10"/>
  <c r="S105" i="10"/>
  <c r="S107" i="10"/>
  <c r="S109" i="10"/>
  <c r="S115" i="10"/>
  <c r="S106" i="10"/>
  <c r="S110" i="5"/>
  <c r="S105" i="5"/>
  <c r="S107" i="5"/>
  <c r="S109" i="5"/>
  <c r="S115" i="5"/>
  <c r="S106" i="5"/>
  <c r="S108" i="7"/>
  <c r="S110" i="14"/>
  <c r="S105" i="14"/>
  <c r="S107" i="14"/>
  <c r="S109" i="14"/>
  <c r="S115" i="14"/>
  <c r="S106" i="14"/>
  <c r="S110" i="13"/>
  <c r="S105" i="13"/>
  <c r="S107" i="13"/>
  <c r="S109" i="13"/>
  <c r="S115" i="13"/>
  <c r="S106" i="13"/>
  <c r="S108" i="10"/>
  <c r="S110" i="6"/>
  <c r="S107" i="6"/>
  <c r="S105" i="6"/>
  <c r="S109" i="6"/>
  <c r="S115" i="6"/>
  <c r="S106" i="6"/>
  <c r="S110" i="9"/>
  <c r="S105" i="9"/>
  <c r="S107" i="9"/>
  <c r="S109" i="9"/>
  <c r="S115" i="9"/>
  <c r="S106" i="9"/>
  <c r="S108" i="14"/>
  <c r="S110" i="4"/>
  <c r="S105" i="4"/>
  <c r="S107" i="4"/>
  <c r="S109" i="4"/>
  <c r="S115" i="4"/>
  <c r="S106" i="4"/>
  <c r="S110" i="3"/>
  <c r="S107" i="3"/>
  <c r="S105" i="3"/>
  <c r="S109" i="3"/>
  <c r="S115" i="3"/>
  <c r="S106" i="3"/>
  <c r="S110" i="15"/>
  <c r="S107" i="15"/>
  <c r="S105" i="15"/>
  <c r="S109" i="15"/>
  <c r="S115" i="15"/>
  <c r="S106" i="15"/>
  <c r="S108" i="6"/>
  <c r="I27" i="4" l="1"/>
  <c r="I27" i="13"/>
  <c r="I27" i="5"/>
  <c r="I27" i="6"/>
  <c r="I27" i="10"/>
  <c r="I27" i="7"/>
  <c r="I27" i="9"/>
  <c r="I27" i="15"/>
  <c r="I27" i="12"/>
  <c r="I27" i="11"/>
  <c r="I27" i="14"/>
  <c r="I27" i="3"/>
  <c r="I27" i="8"/>
  <c r="H30" i="7" l="1"/>
  <c r="H30" i="10"/>
  <c r="H30" i="14"/>
  <c r="H30" i="9"/>
  <c r="H30" i="15"/>
  <c r="O150" i="13"/>
  <c r="O150" i="12" l="1"/>
  <c r="R148" i="13"/>
  <c r="R145" i="13"/>
  <c r="R146" i="13"/>
  <c r="R144" i="13"/>
  <c r="R147" i="13"/>
  <c r="O150" i="3"/>
  <c r="R148" i="3" s="1"/>
  <c r="O150" i="5"/>
  <c r="O150" i="6"/>
  <c r="R148" i="6" s="1"/>
  <c r="O150" i="8"/>
  <c r="O150" i="11"/>
  <c r="R148" i="11" s="1"/>
  <c r="H30" i="6"/>
  <c r="H30" i="13"/>
  <c r="O140" i="8"/>
  <c r="O137" i="8" s="1"/>
  <c r="O140" i="5"/>
  <c r="H30" i="5"/>
  <c r="H30" i="11"/>
  <c r="O140" i="11"/>
  <c r="H30" i="8"/>
  <c r="O140" i="3"/>
  <c r="O140" i="12"/>
  <c r="H30" i="3"/>
  <c r="H30" i="12"/>
  <c r="O140" i="13"/>
  <c r="O137" i="13" s="1"/>
  <c r="O140" i="6"/>
  <c r="O137" i="12" l="1"/>
  <c r="S140" i="12" s="1"/>
  <c r="O137" i="3"/>
  <c r="H24" i="9"/>
  <c r="H23" i="9"/>
  <c r="S140" i="8"/>
  <c r="S139" i="8"/>
  <c r="S138" i="8"/>
  <c r="S140" i="13"/>
  <c r="S139" i="13"/>
  <c r="S138" i="13"/>
  <c r="H23" i="4"/>
  <c r="H24" i="4"/>
  <c r="R144" i="8"/>
  <c r="R145" i="8"/>
  <c r="R146" i="8"/>
  <c r="R147" i="8"/>
  <c r="R145" i="5"/>
  <c r="R146" i="5"/>
  <c r="R147" i="5"/>
  <c r="R144" i="5"/>
  <c r="H24" i="14"/>
  <c r="H23" i="14"/>
  <c r="H23" i="15"/>
  <c r="H24" i="15"/>
  <c r="R148" i="8"/>
  <c r="R148" i="5"/>
  <c r="R146" i="12"/>
  <c r="R145" i="12"/>
  <c r="R144" i="12"/>
  <c r="R147" i="12"/>
  <c r="O137" i="5"/>
  <c r="O137" i="6"/>
  <c r="S140" i="6" s="1"/>
  <c r="O137" i="11"/>
  <c r="S140" i="11" s="1"/>
  <c r="H23" i="10"/>
  <c r="H24" i="10"/>
  <c r="R144" i="11"/>
  <c r="R145" i="11"/>
  <c r="R146" i="11"/>
  <c r="R147" i="11"/>
  <c r="R147" i="6"/>
  <c r="R145" i="6"/>
  <c r="R146" i="6"/>
  <c r="R144" i="6"/>
  <c r="R144" i="3"/>
  <c r="R145" i="3"/>
  <c r="R146" i="3"/>
  <c r="R147" i="3"/>
  <c r="R148" i="12"/>
  <c r="S139" i="5" l="1"/>
  <c r="S138" i="5"/>
  <c r="S138" i="11"/>
  <c r="S139" i="11"/>
  <c r="S138" i="6"/>
  <c r="S139" i="6"/>
  <c r="S138" i="3"/>
  <c r="S139" i="3"/>
  <c r="H23" i="3"/>
  <c r="H24" i="3"/>
  <c r="H24" i="13"/>
  <c r="H23" i="13"/>
  <c r="H24" i="5"/>
  <c r="H23" i="5"/>
  <c r="S140" i="3"/>
  <c r="H23" i="7"/>
  <c r="H24" i="7"/>
  <c r="S140" i="5"/>
  <c r="S138" i="12"/>
  <c r="S139" i="12"/>
  <c r="I30" i="7" l="1"/>
  <c r="I30" i="9"/>
  <c r="I30" i="3"/>
  <c r="I30" i="8"/>
  <c r="I30" i="12"/>
  <c r="I30" i="15"/>
  <c r="I30" i="4"/>
  <c r="I30" i="6"/>
  <c r="I30" i="10"/>
  <c r="I30" i="11"/>
  <c r="I30" i="13"/>
  <c r="I30" i="5"/>
  <c r="I30" i="14"/>
  <c r="P140" i="8"/>
  <c r="P140" i="5"/>
  <c r="P140" i="6"/>
  <c r="P140" i="10"/>
  <c r="P140" i="11"/>
  <c r="P140" i="12"/>
  <c r="P140" i="15"/>
  <c r="P140" i="14"/>
  <c r="P140" i="4"/>
  <c r="P140" i="3"/>
  <c r="P140" i="7"/>
  <c r="P140" i="13"/>
  <c r="P140" i="9"/>
  <c r="P150" i="12"/>
  <c r="P150" i="5"/>
  <c r="S148" i="5" s="1"/>
  <c r="P150" i="11"/>
  <c r="P150" i="14"/>
  <c r="P150" i="4"/>
  <c r="S148" i="4" s="1"/>
  <c r="H24" i="8"/>
  <c r="H23" i="8"/>
  <c r="P150" i="6"/>
  <c r="P150" i="8"/>
  <c r="S148" i="8" s="1"/>
  <c r="P150" i="15"/>
  <c r="P150" i="9"/>
  <c r="S148" i="9" s="1"/>
  <c r="H23" i="12"/>
  <c r="H24" i="12"/>
  <c r="H23" i="11"/>
  <c r="H24" i="11"/>
  <c r="P150" i="3"/>
  <c r="S148" i="3" s="1"/>
  <c r="H23" i="6"/>
  <c r="H24" i="6"/>
  <c r="P150" i="13"/>
  <c r="P150" i="10"/>
  <c r="S148" i="10" s="1"/>
  <c r="P150" i="7"/>
  <c r="S148" i="7" s="1"/>
  <c r="S147" i="13" l="1"/>
  <c r="S145" i="13"/>
  <c r="S146" i="13"/>
  <c r="S144" i="13"/>
  <c r="O57" i="14"/>
  <c r="O58" i="14"/>
  <c r="O60" i="14"/>
  <c r="O62" i="14"/>
  <c r="O61" i="14"/>
  <c r="O56" i="14"/>
  <c r="O55" i="14"/>
  <c r="O59" i="14"/>
  <c r="S145" i="15"/>
  <c r="S146" i="15"/>
  <c r="S144" i="15"/>
  <c r="S147" i="15"/>
  <c r="S147" i="6"/>
  <c r="S145" i="6"/>
  <c r="S146" i="6"/>
  <c r="S144" i="6"/>
  <c r="S145" i="12"/>
  <c r="S146" i="12"/>
  <c r="S144" i="12"/>
  <c r="S147" i="12"/>
  <c r="P137" i="9"/>
  <c r="P137" i="4"/>
  <c r="P137" i="12"/>
  <c r="P137" i="6"/>
  <c r="P137" i="8"/>
  <c r="S145" i="3"/>
  <c r="S146" i="3"/>
  <c r="S144" i="3"/>
  <c r="S147" i="3"/>
  <c r="S147" i="4"/>
  <c r="S145" i="4"/>
  <c r="S146" i="4"/>
  <c r="S144" i="4"/>
  <c r="S145" i="5"/>
  <c r="S146" i="5"/>
  <c r="S144" i="5"/>
  <c r="S147" i="5"/>
  <c r="P137" i="3"/>
  <c r="P137" i="15"/>
  <c r="T140" i="15" s="1"/>
  <c r="P137" i="10"/>
  <c r="S148" i="13"/>
  <c r="S148" i="15"/>
  <c r="S148" i="6"/>
  <c r="S147" i="14"/>
  <c r="S145" i="14"/>
  <c r="S146" i="14"/>
  <c r="S144" i="14"/>
  <c r="S145" i="11"/>
  <c r="S146" i="11"/>
  <c r="S144" i="11"/>
  <c r="S147" i="11"/>
  <c r="S148" i="12"/>
  <c r="P137" i="13"/>
  <c r="T140" i="13" s="1"/>
  <c r="P137" i="14"/>
  <c r="T140" i="14" s="1"/>
  <c r="P137" i="5"/>
  <c r="T140" i="5" s="1"/>
  <c r="S147" i="7"/>
  <c r="S145" i="7"/>
  <c r="S146" i="7"/>
  <c r="S144" i="7"/>
  <c r="S145" i="10"/>
  <c r="S146" i="10"/>
  <c r="S144" i="10"/>
  <c r="S147" i="10"/>
  <c r="O57" i="9"/>
  <c r="O58" i="9"/>
  <c r="O60" i="9"/>
  <c r="O62" i="9"/>
  <c r="O61" i="9"/>
  <c r="O56" i="9"/>
  <c r="O55" i="9"/>
  <c r="O59" i="9"/>
  <c r="S145" i="9"/>
  <c r="S146" i="9"/>
  <c r="S144" i="9"/>
  <c r="S147" i="9"/>
  <c r="S147" i="8"/>
  <c r="S145" i="8"/>
  <c r="S146" i="8"/>
  <c r="S144" i="8"/>
  <c r="O57" i="4"/>
  <c r="O58" i="4"/>
  <c r="O60" i="4"/>
  <c r="O62" i="4"/>
  <c r="O61" i="4"/>
  <c r="O56" i="4"/>
  <c r="O55" i="4"/>
  <c r="O59" i="4"/>
  <c r="S148" i="14"/>
  <c r="S148" i="11"/>
  <c r="O57" i="15"/>
  <c r="O58" i="15"/>
  <c r="O60" i="15"/>
  <c r="O62" i="15"/>
  <c r="O61" i="15"/>
  <c r="O56" i="15"/>
  <c r="O55" i="15"/>
  <c r="O59" i="15"/>
  <c r="P137" i="7"/>
  <c r="T140" i="7" s="1"/>
  <c r="P137" i="11"/>
  <c r="O57" i="7" l="1"/>
  <c r="O58" i="7"/>
  <c r="O60" i="7"/>
  <c r="O62" i="7"/>
  <c r="O61" i="7"/>
  <c r="O56" i="7"/>
  <c r="O55" i="7"/>
  <c r="O59" i="7"/>
  <c r="T138" i="10"/>
  <c r="T139" i="10"/>
  <c r="T139" i="3"/>
  <c r="T138" i="3"/>
  <c r="T138" i="6"/>
  <c r="T139" i="6"/>
  <c r="T138" i="4"/>
  <c r="T139" i="4"/>
  <c r="T139" i="5"/>
  <c r="T138" i="5"/>
  <c r="T139" i="14"/>
  <c r="T138" i="14"/>
  <c r="T140" i="10"/>
  <c r="T140" i="3"/>
  <c r="T140" i="6"/>
  <c r="T140" i="4"/>
  <c r="T138" i="11"/>
  <c r="T139" i="11"/>
  <c r="T139" i="7"/>
  <c r="T138" i="7"/>
  <c r="T139" i="15"/>
  <c r="T138" i="15"/>
  <c r="T139" i="8"/>
  <c r="T138" i="8"/>
  <c r="T139" i="12"/>
  <c r="T138" i="12"/>
  <c r="T139" i="9"/>
  <c r="T138" i="9"/>
  <c r="T140" i="11"/>
  <c r="O57" i="10"/>
  <c r="O58" i="10"/>
  <c r="O60" i="10"/>
  <c r="O62" i="10"/>
  <c r="O61" i="10"/>
  <c r="O56" i="10"/>
  <c r="O55" i="10"/>
  <c r="O59" i="10"/>
  <c r="T139" i="13"/>
  <c r="T138" i="13"/>
  <c r="T140" i="8"/>
  <c r="T140" i="12"/>
  <c r="T140" i="9"/>
  <c r="O57" i="11" l="1"/>
  <c r="O58" i="11"/>
  <c r="O62" i="11"/>
  <c r="O61" i="11"/>
  <c r="O60" i="11"/>
  <c r="O56" i="11"/>
  <c r="O55" i="11"/>
  <c r="O59" i="11"/>
  <c r="I24" i="4"/>
  <c r="I23" i="4"/>
  <c r="I23" i="11"/>
  <c r="I24" i="11"/>
  <c r="I24" i="7"/>
  <c r="I23" i="7"/>
  <c r="O57" i="6"/>
  <c r="O58" i="6"/>
  <c r="O62" i="6"/>
  <c r="O61" i="6"/>
  <c r="O60" i="6"/>
  <c r="O56" i="6"/>
  <c r="O55" i="6"/>
  <c r="O59" i="6"/>
  <c r="I23" i="12"/>
  <c r="I24" i="12"/>
  <c r="I23" i="8"/>
  <c r="I24" i="8"/>
  <c r="I24" i="6"/>
  <c r="I23" i="6"/>
  <c r="I23" i="15"/>
  <c r="I24" i="15"/>
  <c r="O57" i="5"/>
  <c r="O58" i="5"/>
  <c r="O62" i="5"/>
  <c r="O60" i="5"/>
  <c r="O61" i="5"/>
  <c r="O56" i="5"/>
  <c r="O55" i="5"/>
  <c r="O59" i="5"/>
  <c r="O57" i="13"/>
  <c r="O58" i="13"/>
  <c r="O62" i="13"/>
  <c r="O61" i="13"/>
  <c r="O60" i="13"/>
  <c r="O56" i="13"/>
  <c r="O55" i="13"/>
  <c r="O59" i="13"/>
  <c r="I24" i="13"/>
  <c r="I23" i="13"/>
  <c r="I24" i="10"/>
  <c r="I23" i="10"/>
  <c r="I24" i="5"/>
  <c r="I23" i="5"/>
  <c r="O57" i="3"/>
  <c r="O58" i="3"/>
  <c r="O62" i="3"/>
  <c r="O61" i="3"/>
  <c r="O60" i="3"/>
  <c r="O56" i="3"/>
  <c r="O55" i="3"/>
  <c r="O59" i="3"/>
  <c r="O57" i="12"/>
  <c r="O58" i="12"/>
  <c r="O62" i="12"/>
  <c r="O61" i="12"/>
  <c r="O60" i="12"/>
  <c r="O56" i="12"/>
  <c r="O55" i="12"/>
  <c r="O59" i="12"/>
  <c r="O57" i="8"/>
  <c r="O58" i="8"/>
  <c r="O62" i="8"/>
  <c r="O61" i="8"/>
  <c r="O60" i="8"/>
  <c r="O56" i="8"/>
  <c r="O55" i="8"/>
  <c r="O59" i="8"/>
  <c r="I23" i="9"/>
  <c r="I24" i="9"/>
  <c r="I24" i="3"/>
  <c r="I23" i="3"/>
  <c r="I24" i="14"/>
  <c r="I23" i="14"/>
  <c r="P57" i="4" l="1"/>
  <c r="P58" i="4"/>
  <c r="P62" i="4"/>
  <c r="P61" i="4"/>
  <c r="P60" i="4"/>
  <c r="P56" i="4"/>
  <c r="P55" i="4"/>
  <c r="P59" i="4"/>
  <c r="P57" i="8"/>
  <c r="P58" i="8"/>
  <c r="P62" i="8"/>
  <c r="P60" i="8"/>
  <c r="P61" i="8"/>
  <c r="P56" i="8"/>
  <c r="P55" i="8"/>
  <c r="P59" i="8"/>
  <c r="P57" i="14"/>
  <c r="P58" i="14"/>
  <c r="P62" i="14"/>
  <c r="P60" i="14"/>
  <c r="P61" i="14"/>
  <c r="P56" i="14"/>
  <c r="P55" i="14"/>
  <c r="P59" i="14"/>
  <c r="P57" i="11"/>
  <c r="P58" i="11"/>
  <c r="P62" i="11"/>
  <c r="P60" i="11"/>
  <c r="P61" i="11"/>
  <c r="P56" i="11"/>
  <c r="P55" i="11"/>
  <c r="P59" i="11"/>
  <c r="P57" i="5"/>
  <c r="P58" i="5"/>
  <c r="P62" i="5"/>
  <c r="P61" i="5"/>
  <c r="P60" i="5"/>
  <c r="P56" i="5"/>
  <c r="P55" i="5"/>
  <c r="P59" i="5"/>
  <c r="P57" i="10"/>
  <c r="P58" i="10"/>
  <c r="P62" i="10"/>
  <c r="P60" i="10"/>
  <c r="P61" i="10"/>
  <c r="P56" i="10"/>
  <c r="P55" i="10"/>
  <c r="P59" i="10"/>
  <c r="P57" i="7"/>
  <c r="P58" i="7"/>
  <c r="P62" i="7"/>
  <c r="P60" i="7"/>
  <c r="P61" i="7"/>
  <c r="P56" i="7"/>
  <c r="P55" i="7"/>
  <c r="P59" i="7"/>
  <c r="P57" i="13"/>
  <c r="P58" i="13"/>
  <c r="P62" i="13"/>
  <c r="P61" i="13"/>
  <c r="P60" i="13"/>
  <c r="P56" i="13"/>
  <c r="P55" i="13"/>
  <c r="P59" i="13"/>
  <c r="P57" i="6"/>
  <c r="P58" i="6"/>
  <c r="P62" i="6"/>
  <c r="P61" i="6"/>
  <c r="P60" i="6"/>
  <c r="P56" i="6"/>
  <c r="P55" i="6"/>
  <c r="P59" i="6"/>
  <c r="P57" i="15"/>
  <c r="P58" i="15"/>
  <c r="P62" i="15"/>
  <c r="P60" i="15"/>
  <c r="P61" i="15"/>
  <c r="P56" i="15"/>
  <c r="P55" i="15"/>
  <c r="P59" i="15"/>
  <c r="P57" i="12"/>
  <c r="P58" i="12"/>
  <c r="P62" i="12"/>
  <c r="P60" i="12"/>
  <c r="P61" i="12"/>
  <c r="P56" i="12"/>
  <c r="P55" i="12"/>
  <c r="P59" i="12"/>
  <c r="P57" i="3"/>
  <c r="P58" i="3"/>
  <c r="P62" i="3"/>
  <c r="P61" i="3"/>
  <c r="P60" i="3"/>
  <c r="P56" i="3"/>
  <c r="P55" i="3"/>
  <c r="P59" i="3"/>
  <c r="P57" i="9"/>
  <c r="P58" i="9"/>
  <c r="P62" i="9"/>
  <c r="P60" i="9"/>
  <c r="P61" i="9"/>
  <c r="P56" i="9"/>
  <c r="P55" i="9"/>
  <c r="P59" i="9"/>
</calcChain>
</file>

<file path=xl/comments1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10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11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12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13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14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15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16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17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2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3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4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5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6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7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8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comments9.xml><?xml version="1.0" encoding="utf-8"?>
<comments xmlns="http://schemas.openxmlformats.org/spreadsheetml/2006/main">
  <authors>
    <author>Sypef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60% des effectifs rentrée 2014 + 40% des effectifs rentrée 2015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Sypef:</t>
        </r>
        <r>
          <rPr>
            <sz val="9"/>
            <color indexed="81"/>
            <rFont val="Tahoma"/>
            <family val="2"/>
          </rPr>
          <t xml:space="preserve">
effectif moyen annuel</t>
        </r>
      </text>
    </comment>
  </commentList>
</comments>
</file>

<file path=xl/sharedStrings.xml><?xml version="1.0" encoding="utf-8"?>
<sst xmlns="http://schemas.openxmlformats.org/spreadsheetml/2006/main" count="4351" uniqueCount="208">
  <si>
    <t>16-25</t>
  </si>
  <si>
    <t xml:space="preserve">  </t>
  </si>
  <si>
    <t>Structure de la population active</t>
  </si>
  <si>
    <t xml:space="preserve">Structure de la population active </t>
  </si>
  <si>
    <t>Diplômés du supérieur</t>
  </si>
  <si>
    <t xml:space="preserve">Baccalauréat </t>
  </si>
  <si>
    <t>CAP/BEP</t>
  </si>
  <si>
    <t>Aucun diplôme, CEP, BEPC</t>
  </si>
  <si>
    <t>Ensemble</t>
  </si>
  <si>
    <t>Source: Insee - Recensement de la population 2012-2016</t>
  </si>
  <si>
    <t>Dépenses d'emploi et de formation dans la région Hauts-de-France (2015)</t>
  </si>
  <si>
    <t>Proportion de demandeurs d’emploi ayant suivi une formation</t>
  </si>
  <si>
    <t>Indicateurs généraux</t>
  </si>
  <si>
    <t>Hauts-de-France</t>
  </si>
  <si>
    <t>France entière</t>
  </si>
  <si>
    <t>Indemnisation par demandeur d’emploi indemnisé</t>
  </si>
  <si>
    <t>Source : DARES - Comptes EFOP 2015</t>
  </si>
  <si>
    <t>La formation professionnelle continue des personnes en recherche d'emploi</t>
  </si>
  <si>
    <t>Part du PIB régional dans le PIB français (2014)</t>
  </si>
  <si>
    <t>Dépense totale en part de PIB (PIB 2014)</t>
  </si>
  <si>
    <t>Apprentissage</t>
  </si>
  <si>
    <t>Ressources de l'ensemble des CFA (dont CFA branche, interprofessionnelle et consulaire)</t>
  </si>
  <si>
    <t>Aides aux apprentis</t>
  </si>
  <si>
    <t>Aides aux entreprises</t>
  </si>
  <si>
    <t>Etat</t>
  </si>
  <si>
    <t>Région</t>
  </si>
  <si>
    <t>AGEFIPH</t>
  </si>
  <si>
    <t>UNEDIC</t>
  </si>
  <si>
    <t>Pôle Emploi</t>
  </si>
  <si>
    <t>Apec</t>
  </si>
  <si>
    <t>Total</t>
  </si>
  <si>
    <t>Pour les personnes en recherche d'emploi et les jeunes en insertion professionnelle</t>
  </si>
  <si>
    <t>Communautés territoriales</t>
  </si>
  <si>
    <t>Partenaires sociaux</t>
  </si>
  <si>
    <t>Formations professionnalisantes</t>
  </si>
  <si>
    <t>Contrat de professionnalisation</t>
  </si>
  <si>
    <t>Effectifs</t>
  </si>
  <si>
    <t>Contrats pro</t>
  </si>
  <si>
    <t>Les allocations et rémunérations hors indemnisation du chômage sont prises en compte.</t>
  </si>
  <si>
    <t>Répartition des dépenses EFOP 2015 par grande catégorie (hors indemnisation du chômage)</t>
  </si>
  <si>
    <t>Parts des différents types de formation dans les dépenses pédagogiques en 2015 (hors alternance)</t>
  </si>
  <si>
    <t>CSP</t>
  </si>
  <si>
    <t>Aide à la création d'entreprise</t>
  </si>
  <si>
    <t>Aide à l'insertion</t>
  </si>
  <si>
    <t>Pour des raisons de lisibilité, seules les parts supérieures à 1% de la dépense totale sont indiquées sur le graphique.</t>
  </si>
  <si>
    <t>Sources: DEPP, DARES, Insee - RP 2014</t>
  </si>
  <si>
    <t>Structure de l'emploi en 2014</t>
  </si>
  <si>
    <t>Structure de l'emploi par tranche d'âge en 2014</t>
  </si>
  <si>
    <t>Structure de l'emploi par niveau de diplôme en 2014</t>
  </si>
  <si>
    <t>Structure de la formation professionnelle en 2015</t>
  </si>
  <si>
    <t>Dépenses en emplois aidés par demandeur d'emploi de longue durée</t>
  </si>
  <si>
    <t>L'accueil, l'information, l'orientation et l'accompagnement</t>
  </si>
  <si>
    <t>Autres opérateurs (Apec, Agefiph)</t>
  </si>
  <si>
    <t>Parts des différents financeurs dans les dépenses en 2015</t>
  </si>
  <si>
    <t>Parts des différents dispositifs dans les dépenses en 2015 (hors rémunération)</t>
  </si>
  <si>
    <t>Parts des différents dispositifs dans les dépenses en 2015</t>
  </si>
  <si>
    <t>Contrats aidés marchand (hors IAE)</t>
  </si>
  <si>
    <t>Contrats aidés non marchand (hors IAE)</t>
  </si>
  <si>
    <t>Insertion par l'activité économique</t>
  </si>
  <si>
    <t>Mesures en faveur des handicapés</t>
  </si>
  <si>
    <t>Autres emplois aidés</t>
  </si>
  <si>
    <t>total</t>
  </si>
  <si>
    <t>Part d’apprentis dans l’enseignement professionnel (second cycle secondaire)</t>
  </si>
  <si>
    <t>Indicateurs généraux sur les dépenses d'emploi et de formation en 2015</t>
  </si>
  <si>
    <t>Les politiques d'emploi</t>
  </si>
  <si>
    <t>L'aide au recrutement des entreprises</t>
  </si>
  <si>
    <t>La formation professionnelle initiale (hors apprentissage)</t>
  </si>
  <si>
    <t>La formation professionnelle continue pour les actifs occupés</t>
  </si>
  <si>
    <t>L'alternance</t>
  </si>
  <si>
    <t>Répartition des dépenses 2015 hors indemnisation du chômage</t>
  </si>
  <si>
    <t>Dépense en emplois aidés</t>
  </si>
  <si>
    <t>Indemnisation du chômage</t>
  </si>
  <si>
    <t>AIOA</t>
  </si>
  <si>
    <t>PIB 2014 (en millions d'euros)</t>
  </si>
  <si>
    <t>Dépense totale (en millions d'euros)</t>
  </si>
  <si>
    <t>FC PRE hors rémunération</t>
  </si>
  <si>
    <t>FC AO hors rémunération</t>
  </si>
  <si>
    <t>Données générales</t>
  </si>
  <si>
    <t>Dépenses par catégorie (indicateurs)</t>
  </si>
  <si>
    <t>Effectifs du second cycle du secondaire</t>
  </si>
  <si>
    <t>Effectifs du second cycle du secondaire professionnel</t>
  </si>
  <si>
    <t>Effectifs de l'apprentissage (second cycle du secondaire)</t>
  </si>
  <si>
    <t>(en milliers d'euros)</t>
  </si>
  <si>
    <t>26-54</t>
  </si>
  <si>
    <t>55-64</t>
  </si>
  <si>
    <t>Nombre d'entrées en formation continue pour les DE (2015)</t>
  </si>
  <si>
    <t>FACT</t>
  </si>
  <si>
    <t>Demandeurs d'emploi indemnisés (en millions)</t>
  </si>
  <si>
    <t>Dépense moyenne par actif (16 à 64 ans)</t>
  </si>
  <si>
    <t>Dépense de formation continue à destination des personnes en recherche d’emploi par PRE (16 à 64 ans)</t>
  </si>
  <si>
    <t>Dépense de formation continue à destination des actifs occupés par actif occupé (16 à 64 ans)</t>
  </si>
  <si>
    <t>Dépenses d’orientation et d’accompagnement par PRE (16 à 64 ans)</t>
  </si>
  <si>
    <t>PE</t>
  </si>
  <si>
    <t>RECRUT</t>
  </si>
  <si>
    <t>FPI-Alter</t>
  </si>
  <si>
    <t>FPRE-Alter</t>
  </si>
  <si>
    <t>ALTER</t>
  </si>
  <si>
    <t>STRUCT</t>
  </si>
  <si>
    <t>TOT-IC</t>
  </si>
  <si>
    <t>Formation certifiante (dont pré-qualifiant)</t>
  </si>
  <si>
    <t>Pré-qualifiant dans certifiant</t>
  </si>
  <si>
    <t>Alternance dans certifiant</t>
  </si>
  <si>
    <t>Professionnalisant</t>
  </si>
  <si>
    <t>Alternance dans professionnalisant</t>
  </si>
  <si>
    <t>Aide à la définition de projet</t>
  </si>
  <si>
    <t>Illettrisme, remise à niveau, socle de base</t>
  </si>
  <si>
    <t>Allocations et rémunérations</t>
  </si>
  <si>
    <t>L’accueil, l'information, l'orientation et l'accompagnement</t>
  </si>
  <si>
    <t>La formation professionnelle continue pour les personnes en recherche d'emploi (hors contrats de professionnalisation)</t>
  </si>
  <si>
    <t>Dépenses non-ventilables</t>
  </si>
  <si>
    <t>Parts des différents financeurs dans les dépenses pédagogiques 
en 2015 (hors alternance)</t>
  </si>
  <si>
    <t>Dépenses d'apprentissage par apprenti</t>
  </si>
  <si>
    <t>Dépenses de contrat de professionnalisation par bénéficiaire</t>
  </si>
  <si>
    <t>Part des différents types de dépenses d'alternance en 2015</t>
  </si>
  <si>
    <t>Ressources de l'ensemble des CFA</t>
  </si>
  <si>
    <t>Aides aux entreprises (apprentissage)</t>
  </si>
  <si>
    <t>Développement et parcours vers l'apprentissage</t>
  </si>
  <si>
    <t>Pour les dépenses de formation continue, les allocations et rémunérations ne sont pas</t>
  </si>
  <si>
    <t>prises en compte.</t>
  </si>
  <si>
    <t>Taux de chômage au sens du recensement</t>
  </si>
  <si>
    <t>Taux d’emploi au sens du recensement</t>
  </si>
  <si>
    <t>Source: Insee - Recensement de la population 2012-2016, PIB régionaux 2014,</t>
  </si>
  <si>
    <t>Part de l'enseignement professionnel dans le second cycle du secondaire</t>
  </si>
  <si>
    <t>Part d'apprentis du secondaire dans les effectifs de l'apprentissage</t>
  </si>
  <si>
    <t>Missions locales</t>
  </si>
  <si>
    <t>Accueil et information (CEP 1)</t>
  </si>
  <si>
    <t>Suivi</t>
  </si>
  <si>
    <t>Accompagnement renforcé (CEP 2 et 3)</t>
  </si>
  <si>
    <t>Part des financeurs (AIOA)</t>
  </si>
  <si>
    <t>Contribution des financeurs (AIOA)</t>
  </si>
  <si>
    <t>Part des financeurs (Formation professionnelle PRE)</t>
  </si>
  <si>
    <t>Contribution des financeurs (Formation professionnelle PRE)</t>
  </si>
  <si>
    <t>Sommes par type de formation dans les dépenses pédagogiques (PRE)</t>
  </si>
  <si>
    <t>Total ne comprenant pas les rémunérations et allocations</t>
  </si>
  <si>
    <t>Formations certifiantes ne relevant pas de l'alternance</t>
  </si>
  <si>
    <t>Formations de professionnalisation (dont remobilisation et formation sociale et professionnelle), hors alternance</t>
  </si>
  <si>
    <t>Dont : pré-qualifiant, compétences-clefs et remise à niveau</t>
  </si>
  <si>
    <t>Somme par type de dispositif (Politiques d'emploi)</t>
  </si>
  <si>
    <t>Dépenses d'alternance (millions d'euros)</t>
  </si>
  <si>
    <t>Parts des différents types de dépenses d'alternance</t>
  </si>
  <si>
    <t>Sommes par type de dispositif (AIOA)</t>
  </si>
  <si>
    <t>Dont allocations et rémunérations</t>
  </si>
  <si>
    <t>Demandeurs d'emploi de longue durée (en millions) - cat.A</t>
  </si>
  <si>
    <t>Actifs occupés 16-64 (en millions) - RP 2014</t>
  </si>
  <si>
    <t>Chômeurs RP 16-64 (en millions) - 2014</t>
  </si>
  <si>
    <t>Population active 16-64 (en millions) - RP 2014</t>
  </si>
  <si>
    <t>Parts des différents dispositifs (AIOA)</t>
  </si>
  <si>
    <t>La formation professionnelle continue des actifs occupés</t>
  </si>
  <si>
    <t>Source : DARES - Dépenses EFOP 2015</t>
  </si>
  <si>
    <t>Sources: DARES - Dépenses EFOP 2015, Insee - RP 2014, Pôle Emploi</t>
  </si>
  <si>
    <t>Parts des différents types de formation dans les dépenses pédagogiques en 2015</t>
  </si>
  <si>
    <t>Parts des différents financeurs dans les dépenses pédagogiques 
en 2015</t>
  </si>
  <si>
    <t>La formation professionnelle continue des PRE (hors alternance)</t>
  </si>
  <si>
    <t>Contribution des financeurs (Formation professionnelle actifs occupés)</t>
  </si>
  <si>
    <t>CIF - CPF</t>
  </si>
  <si>
    <t>Autres</t>
  </si>
  <si>
    <t>Période de professionnalisation</t>
  </si>
  <si>
    <t>Plan de formation</t>
  </si>
  <si>
    <t>Part des financeurs (Formation professionnelle AO)</t>
  </si>
  <si>
    <t>Part des dispositifs (Formation professionnelle AO)</t>
  </si>
  <si>
    <t>Effectifs du supérieur professionnel (STS, DUT, licences pro)</t>
  </si>
  <si>
    <t xml:space="preserve">Effectifs du supérieur </t>
  </si>
  <si>
    <t>Part de l'enseignement professionnel dans le supérieur</t>
  </si>
  <si>
    <t>Partenaires sociaux (OPCA, OPACIF, FPSPP)</t>
  </si>
  <si>
    <t>Les politiques d'emploi (hors mesures sectorielles et zonées)</t>
  </si>
  <si>
    <t>Taux de chômage localisé</t>
  </si>
  <si>
    <t>Formations d'insertion sociale et professionnelle</t>
  </si>
  <si>
    <r>
      <t>Formations</t>
    </r>
    <r>
      <rPr>
        <b/>
        <sz val="12"/>
        <rFont val="Calibri"/>
        <family val="2"/>
      </rPr>
      <t xml:space="preserve"> certifiantes et pré-certifiantes</t>
    </r>
  </si>
  <si>
    <t>Dépenses d'emploi et de formation dans la région Ile-de-France (2015)</t>
  </si>
  <si>
    <t>Ile-de-France</t>
  </si>
  <si>
    <t>Dépenses d'emploi et de formation dans la région Grand Est (2015)</t>
  </si>
  <si>
    <t>Grand Est</t>
  </si>
  <si>
    <t>Dépenses d'emploi et de formation dans la région Normandie (2015)</t>
  </si>
  <si>
    <t>Normandie</t>
  </si>
  <si>
    <t>Dépenses d'emploi et de formation dans la région Centre-Val-de-Loire (2015)</t>
  </si>
  <si>
    <t>Centre-Val-de-Loire</t>
  </si>
  <si>
    <t>Dépenses d'emploi et de formation dans la région Bourgogne-Franche-Comté (2015)</t>
  </si>
  <si>
    <t>Bourgogne-Franche-Comté</t>
  </si>
  <si>
    <t>Dépenses d'emploi et de formation dans la région Pays-de-la-Loire (2015)</t>
  </si>
  <si>
    <t>Pays-de-la-Loire</t>
  </si>
  <si>
    <t>Dépenses d'emploi et de formation dans la région Bretagne (2015)</t>
  </si>
  <si>
    <t>Bretagne</t>
  </si>
  <si>
    <t>Dépenses d'emploi et de formation dans la région Nouvelle-Aquitaine (2015)</t>
  </si>
  <si>
    <t>Nouvelle-Aquitaine</t>
  </si>
  <si>
    <t>Dépenses d'emploi et de formation dans la région Occitanie (2015)</t>
  </si>
  <si>
    <t>Occitanie</t>
  </si>
  <si>
    <t>Dépenses d'emploi et de formation dans la région Auvergne-Rhône-Alpes (2015)</t>
  </si>
  <si>
    <t>Auvergne-Rhône-Alpes</t>
  </si>
  <si>
    <t>Dépenses d'emploi et de formation dans la région Provence-Alpes-Côte d'Azur (2015)</t>
  </si>
  <si>
    <t>Provence-Alpes-Côte d'Azur</t>
  </si>
  <si>
    <t>Dépenses d'emploi et de formation dans la région Corse (2015)</t>
  </si>
  <si>
    <t>Corse</t>
  </si>
  <si>
    <t>Eurostat - chômage BIT 2014, Pôle emploi - DEFM</t>
  </si>
  <si>
    <t>Dépenses d'emploi et de formation dans la région La Réunion (2015)</t>
  </si>
  <si>
    <t>La Réunion</t>
  </si>
  <si>
    <t>Taux de chômage au sens du BIT</t>
  </si>
  <si>
    <t>Eurostat - chômage BIT 2014</t>
  </si>
  <si>
    <t>Les politiques d'emploi - hors mesures zonées</t>
  </si>
  <si>
    <t>PE-Z</t>
  </si>
  <si>
    <t>TOT-IC-PEZ</t>
  </si>
  <si>
    <t>Dépenses d'emploi et de formation dans la région Martinique (2015)</t>
  </si>
  <si>
    <t>Martinique</t>
  </si>
  <si>
    <t>Dépenses d'emploi et de formation dans la région Guyane (2015)</t>
  </si>
  <si>
    <t>Guyane</t>
  </si>
  <si>
    <t>Dépenses d'emploi et de formation dans la région Guadeloupe (2015)</t>
  </si>
  <si>
    <t>Guadeloupe</t>
  </si>
  <si>
    <t>(Hors politiques sectorielles et zonées)</t>
  </si>
  <si>
    <t>Parts des différents financeurs dans les dépenses pédagogiques en 2015 (hors alternance)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</si>
</sst>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0.0%"/>
    <numFmt numFmtId="167" formatCode="0.0000%"/>
    <numFmt numFmtId="168" formatCode="_-* #,##0\ _€_-;\-* #,##0\ _€_-;_-* &quot;-&quot;??\ _€_-;_-@_-"/>
    <numFmt numFmtId="169" formatCode="#,##0.0\ &quot;M€&quot;"/>
    <numFmt numFmtId="170" formatCode="#,##0\ &quot;M€&quot;"/>
    <numFmt numFmtId="171" formatCode="0.0"/>
    <numFmt numFmtId="172" formatCode="_-* #,##0.0\ _€_-;\-* #,##0.0\ _€_-;_-* &quot;-&quot;??\ _€_-;_-@_-"/>
    <numFmt numFmtId="173" formatCode="_-* #,##0.0\ _€_-;\-* #,##0.0\ _€_-;_-* &quot;-&quot;?\ _€_-;_-@_-"/>
    <numFmt numFmtId="174" formatCode="#,##0_ ;\-#,##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22"/>
      <color theme="3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  <font>
      <sz val="12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6609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8"/>
      </top>
      <bottom/>
      <diagonal/>
    </border>
    <border>
      <left/>
      <right style="medium">
        <color indexed="64"/>
      </right>
      <top style="thin">
        <color theme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8"/>
      </top>
      <bottom/>
      <diagonal/>
    </border>
    <border>
      <left style="medium">
        <color indexed="64"/>
      </left>
      <right/>
      <top style="thin">
        <color theme="8"/>
      </top>
      <bottom style="medium">
        <color indexed="64"/>
      </bottom>
      <diagonal/>
    </border>
    <border>
      <left style="thin">
        <color theme="8" tint="0.3999755851924192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8" tint="0.39994506668294322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/>
    <xf numFmtId="165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4" fillId="0" borderId="0" xfId="2" applyFont="1" applyBorder="1" applyAlignment="1">
      <alignment horizontal="left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right"/>
    </xf>
    <xf numFmtId="0" fontId="10" fillId="0" borderId="0" xfId="0" applyFont="1"/>
    <xf numFmtId="0" fontId="0" fillId="0" borderId="0" xfId="0" applyAlignment="1"/>
    <xf numFmtId="0" fontId="11" fillId="0" borderId="0" xfId="0" applyFont="1"/>
    <xf numFmtId="0" fontId="8" fillId="3" borderId="1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7" fontId="8" fillId="0" borderId="5" xfId="0" applyNumberFormat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0" fillId="0" borderId="15" xfId="0" applyBorder="1"/>
    <xf numFmtId="0" fontId="14" fillId="8" borderId="15" xfId="0" applyFont="1" applyFill="1" applyBorder="1" applyAlignment="1">
      <alignment wrapText="1"/>
    </xf>
    <xf numFmtId="0" fontId="11" fillId="0" borderId="15" xfId="0" applyFont="1" applyBorder="1"/>
    <xf numFmtId="0" fontId="14" fillId="6" borderId="15" xfId="0" applyFont="1" applyFill="1" applyBorder="1" applyAlignment="1"/>
    <xf numFmtId="0" fontId="2" fillId="0" borderId="0" xfId="0" applyFont="1" applyAlignment="1">
      <alignment horizontal="left" indent="1"/>
    </xf>
    <xf numFmtId="1" fontId="11" fillId="0" borderId="0" xfId="0" applyNumberFormat="1" applyFont="1"/>
    <xf numFmtId="0" fontId="16" fillId="5" borderId="0" xfId="0" applyFont="1" applyFill="1" applyAlignment="1">
      <alignment horizontal="left" vertical="center" indent="2"/>
    </xf>
    <xf numFmtId="0" fontId="17" fillId="5" borderId="0" xfId="0" applyFont="1" applyFill="1" applyAlignment="1">
      <alignment horizontal="left" vertical="center" indent="2"/>
    </xf>
    <xf numFmtId="1" fontId="18" fillId="0" borderId="0" xfId="0" applyNumberFormat="1" applyFont="1"/>
    <xf numFmtId="0" fontId="14" fillId="6" borderId="15" xfId="0" applyFont="1" applyFill="1" applyBorder="1" applyAlignment="1">
      <alignment vertical="center"/>
    </xf>
    <xf numFmtId="0" fontId="15" fillId="7" borderId="15" xfId="0" applyFont="1" applyFill="1" applyBorder="1" applyAlignment="1">
      <alignment horizontal="left" vertical="center" indent="1"/>
    </xf>
    <xf numFmtId="0" fontId="16" fillId="5" borderId="15" xfId="0" applyFont="1" applyFill="1" applyBorder="1" applyAlignment="1">
      <alignment horizontal="left" vertical="center" wrapText="1" indent="2"/>
    </xf>
    <xf numFmtId="0" fontId="16" fillId="5" borderId="15" xfId="0" applyFont="1" applyFill="1" applyBorder="1" applyAlignment="1">
      <alignment horizontal="left" vertical="center" indent="2"/>
    </xf>
    <xf numFmtId="0" fontId="19" fillId="0" borderId="0" xfId="0" applyFont="1" applyFill="1" applyAlignment="1"/>
    <xf numFmtId="169" fontId="20" fillId="0" borderId="0" xfId="0" applyNumberFormat="1" applyFont="1"/>
    <xf numFmtId="170" fontId="20" fillId="0" borderId="0" xfId="0" applyNumberFormat="1" applyFont="1"/>
    <xf numFmtId="0" fontId="22" fillId="9" borderId="0" xfId="0" applyFont="1" applyFill="1" applyAlignment="1">
      <alignment horizontal="centerContinuous" vertical="center"/>
    </xf>
    <xf numFmtId="0" fontId="14" fillId="6" borderId="0" xfId="0" applyFont="1" applyFill="1" applyBorder="1" applyAlignment="1"/>
    <xf numFmtId="166" fontId="0" fillId="0" borderId="0" xfId="1" applyNumberFormat="1" applyFont="1"/>
    <xf numFmtId="170" fontId="11" fillId="0" borderId="15" xfId="0" applyNumberFormat="1" applyFont="1" applyBorder="1"/>
    <xf numFmtId="170" fontId="0" fillId="0" borderId="15" xfId="0" applyNumberFormat="1" applyBorder="1"/>
    <xf numFmtId="170" fontId="0" fillId="0" borderId="0" xfId="0" applyNumberFormat="1"/>
    <xf numFmtId="170" fontId="21" fillId="10" borderId="0" xfId="0" applyNumberFormat="1" applyFont="1" applyFill="1" applyAlignment="1">
      <alignment horizontal="center" vertical="center" wrapText="1"/>
    </xf>
    <xf numFmtId="170" fontId="21" fillId="7" borderId="0" xfId="0" applyNumberFormat="1" applyFont="1" applyFill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166" fontId="24" fillId="0" borderId="8" xfId="0" applyNumberFormat="1" applyFont="1" applyBorder="1" applyAlignment="1">
      <alignment vertical="center" wrapText="1"/>
    </xf>
    <xf numFmtId="10" fontId="24" fillId="0" borderId="6" xfId="0" applyNumberFormat="1" applyFont="1" applyBorder="1" applyAlignment="1">
      <alignment vertical="center" wrapText="1"/>
    </xf>
    <xf numFmtId="166" fontId="24" fillId="0" borderId="6" xfId="0" applyNumberFormat="1" applyFont="1" applyBorder="1" applyAlignment="1">
      <alignment vertical="center" wrapText="1"/>
    </xf>
    <xf numFmtId="167" fontId="24" fillId="0" borderId="5" xfId="0" applyNumberFormat="1" applyFont="1" applyBorder="1" applyAlignment="1">
      <alignment vertical="center" wrapText="1"/>
    </xf>
    <xf numFmtId="166" fontId="24" fillId="0" borderId="5" xfId="0" applyNumberFormat="1" applyFont="1" applyBorder="1" applyAlignment="1">
      <alignment vertical="center" wrapText="1"/>
    </xf>
    <xf numFmtId="0" fontId="23" fillId="3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9" fontId="24" fillId="0" borderId="8" xfId="0" applyNumberFormat="1" applyFont="1" applyBorder="1" applyAlignment="1">
      <alignment vertical="center" wrapText="1"/>
    </xf>
    <xf numFmtId="166" fontId="24" fillId="0" borderId="10" xfId="0" applyNumberFormat="1" applyFont="1" applyBorder="1" applyAlignment="1">
      <alignment vertical="center" wrapText="1"/>
    </xf>
    <xf numFmtId="10" fontId="24" fillId="0" borderId="11" xfId="0" applyNumberFormat="1" applyFont="1" applyBorder="1" applyAlignment="1">
      <alignment vertical="center" wrapText="1"/>
    </xf>
    <xf numFmtId="166" fontId="24" fillId="0" borderId="11" xfId="0" applyNumberFormat="1" applyFont="1" applyBorder="1" applyAlignment="1">
      <alignment vertical="center" wrapText="1"/>
    </xf>
    <xf numFmtId="166" fontId="24" fillId="2" borderId="6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166" fontId="24" fillId="0" borderId="12" xfId="0" applyNumberFormat="1" applyFont="1" applyBorder="1" applyAlignment="1">
      <alignment vertical="center" wrapText="1"/>
    </xf>
    <xf numFmtId="0" fontId="23" fillId="3" borderId="9" xfId="0" applyFont="1" applyFill="1" applyBorder="1" applyAlignment="1">
      <alignment horizontal="centerContinuous" vertical="center" wrapText="1"/>
    </xf>
    <xf numFmtId="0" fontId="25" fillId="3" borderId="2" xfId="0" applyFont="1" applyFill="1" applyBorder="1" applyAlignment="1">
      <alignment horizontal="centerContinuous" vertical="center"/>
    </xf>
    <xf numFmtId="0" fontId="23" fillId="3" borderId="2" xfId="0" applyFont="1" applyFill="1" applyBorder="1" applyAlignment="1">
      <alignment horizontal="centerContinuous" vertical="center" wrapText="1"/>
    </xf>
    <xf numFmtId="0" fontId="24" fillId="0" borderId="7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166" fontId="24" fillId="0" borderId="3" xfId="1" applyNumberFormat="1" applyFont="1" applyBorder="1" applyAlignment="1">
      <alignment vertical="center" wrapText="1"/>
    </xf>
    <xf numFmtId="166" fontId="24" fillId="0" borderId="7" xfId="1" applyNumberFormat="1" applyFont="1" applyBorder="1" applyAlignment="1">
      <alignment vertical="center" wrapText="1"/>
    </xf>
    <xf numFmtId="166" fontId="24" fillId="0" borderId="8" xfId="1" applyNumberFormat="1" applyFont="1" applyBorder="1" applyAlignment="1">
      <alignment vertical="center" wrapText="1"/>
    </xf>
    <xf numFmtId="166" fontId="24" fillId="0" borderId="6" xfId="1" applyNumberFormat="1" applyFont="1" applyBorder="1" applyAlignment="1">
      <alignment vertical="center" wrapText="1"/>
    </xf>
    <xf numFmtId="10" fontId="24" fillId="0" borderId="5" xfId="0" applyNumberFormat="1" applyFont="1" applyBorder="1" applyAlignment="1">
      <alignment vertical="center" wrapText="1"/>
    </xf>
    <xf numFmtId="166" fontId="24" fillId="0" borderId="4" xfId="1" applyNumberFormat="1" applyFont="1" applyBorder="1" applyAlignment="1">
      <alignment vertical="center" wrapText="1"/>
    </xf>
    <xf numFmtId="166" fontId="24" fillId="2" borderId="4" xfId="1" applyNumberFormat="1" applyFont="1" applyFill="1" applyBorder="1" applyAlignment="1">
      <alignment vertical="center" wrapText="1"/>
    </xf>
    <xf numFmtId="166" fontId="24" fillId="0" borderId="5" xfId="1" applyNumberFormat="1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6" fillId="3" borderId="13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3" fontId="4" fillId="0" borderId="14" xfId="0" applyNumberFormat="1" applyFont="1" applyBorder="1"/>
    <xf numFmtId="3" fontId="4" fillId="4" borderId="14" xfId="0" applyNumberFormat="1" applyFont="1" applyFill="1" applyBorder="1"/>
    <xf numFmtId="1" fontId="4" fillId="0" borderId="14" xfId="0" applyNumberFormat="1" applyFont="1" applyBorder="1"/>
    <xf numFmtId="0" fontId="13" fillId="0" borderId="0" xfId="0" applyFont="1" applyAlignment="1">
      <alignment wrapText="1"/>
    </xf>
    <xf numFmtId="0" fontId="22" fillId="0" borderId="0" xfId="0" applyFont="1" applyAlignment="1">
      <alignment wrapText="1"/>
    </xf>
    <xf numFmtId="166" fontId="11" fillId="0" borderId="0" xfId="1" applyNumberFormat="1" applyFont="1"/>
    <xf numFmtId="0" fontId="18" fillId="0" borderId="0" xfId="0" applyFont="1"/>
    <xf numFmtId="2" fontId="0" fillId="0" borderId="0" xfId="0" applyNumberFormat="1"/>
    <xf numFmtId="3" fontId="31" fillId="0" borderId="0" xfId="9" applyNumberFormat="1" applyFont="1"/>
    <xf numFmtId="166" fontId="4" fillId="4" borderId="14" xfId="1" applyNumberFormat="1" applyFont="1" applyFill="1" applyBorder="1" applyAlignment="1">
      <alignment horizontal="right"/>
    </xf>
    <xf numFmtId="0" fontId="26" fillId="3" borderId="14" xfId="0" applyFont="1" applyFill="1" applyBorder="1" applyAlignment="1">
      <alignment wrapText="1"/>
    </xf>
    <xf numFmtId="0" fontId="22" fillId="0" borderId="0" xfId="0" applyFont="1"/>
    <xf numFmtId="166" fontId="24" fillId="0" borderId="10" xfId="1" applyNumberFormat="1" applyFont="1" applyBorder="1" applyAlignment="1">
      <alignment horizontal="right" vertical="center" wrapText="1"/>
    </xf>
    <xf numFmtId="171" fontId="0" fillId="0" borderId="8" xfId="0" applyNumberFormat="1" applyBorder="1"/>
    <xf numFmtId="171" fontId="0" fillId="0" borderId="16" xfId="0" applyNumberFormat="1" applyBorder="1"/>
    <xf numFmtId="171" fontId="0" fillId="0" borderId="17" xfId="0" applyNumberFormat="1" applyBorder="1"/>
    <xf numFmtId="1" fontId="0" fillId="0" borderId="8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0" fontId="22" fillId="0" borderId="0" xfId="0" applyFont="1" applyAlignment="1"/>
    <xf numFmtId="172" fontId="22" fillId="0" borderId="0" xfId="0" applyNumberFormat="1" applyFont="1" applyAlignment="1"/>
    <xf numFmtId="172" fontId="0" fillId="0" borderId="0" xfId="0" applyNumberFormat="1" applyAlignment="1"/>
    <xf numFmtId="0" fontId="32" fillId="0" borderId="0" xfId="0" applyFont="1"/>
    <xf numFmtId="170" fontId="33" fillId="0" borderId="0" xfId="0" applyNumberFormat="1" applyFont="1"/>
    <xf numFmtId="168" fontId="0" fillId="0" borderId="0" xfId="10" applyNumberFormat="1" applyFont="1"/>
    <xf numFmtId="168" fontId="11" fillId="0" borderId="0" xfId="10" applyNumberFormat="1" applyFont="1"/>
    <xf numFmtId="168" fontId="13" fillId="0" borderId="0" xfId="10" applyNumberFormat="1" applyFont="1"/>
    <xf numFmtId="172" fontId="0" fillId="0" borderId="0" xfId="10" applyNumberFormat="1" applyFont="1"/>
    <xf numFmtId="0" fontId="7" fillId="11" borderId="0" xfId="0" applyFont="1" applyFill="1" applyAlignment="1">
      <alignment horizontal="right"/>
    </xf>
    <xf numFmtId="0" fontId="0" fillId="11" borderId="0" xfId="0" applyFill="1"/>
    <xf numFmtId="0" fontId="0" fillId="11" borderId="0" xfId="0" applyFill="1" applyAlignment="1">
      <alignment horizontal="centerContinuous"/>
    </xf>
    <xf numFmtId="0" fontId="2" fillId="11" borderId="0" xfId="0" applyFont="1" applyFill="1" applyAlignment="1">
      <alignment horizontal="left" indent="1"/>
    </xf>
    <xf numFmtId="0" fontId="28" fillId="11" borderId="0" xfId="0" applyFont="1" applyFill="1"/>
    <xf numFmtId="0" fontId="7" fillId="11" borderId="0" xfId="0" applyFont="1" applyFill="1" applyAlignment="1">
      <alignment horizontal="left"/>
    </xf>
    <xf numFmtId="0" fontId="2" fillId="11" borderId="0" xfId="0" applyFont="1" applyFill="1" applyAlignment="1">
      <alignment horizontal="centerContinuous" wrapText="1"/>
    </xf>
    <xf numFmtId="0" fontId="0" fillId="11" borderId="0" xfId="0" applyFill="1" applyAlignment="1">
      <alignment horizontal="centerContinuous" wrapText="1"/>
    </xf>
    <xf numFmtId="0" fontId="6" fillId="11" borderId="0" xfId="0" applyFont="1" applyFill="1" applyAlignment="1">
      <alignment horizontal="centerContinuous" wrapText="1"/>
    </xf>
    <xf numFmtId="0" fontId="4" fillId="0" borderId="0" xfId="2" applyFont="1" applyBorder="1" applyAlignment="1">
      <alignment horizontal="left" vertical="top"/>
    </xf>
    <xf numFmtId="166" fontId="31" fillId="0" borderId="0" xfId="1" applyNumberFormat="1" applyFont="1"/>
    <xf numFmtId="0" fontId="34" fillId="0" borderId="0" xfId="0" applyFont="1"/>
    <xf numFmtId="0" fontId="35" fillId="0" borderId="0" xfId="0" applyFont="1"/>
    <xf numFmtId="0" fontId="36" fillId="6" borderId="15" xfId="0" applyFont="1" applyFill="1" applyBorder="1" applyAlignment="1">
      <alignment vertical="center"/>
    </xf>
    <xf numFmtId="0" fontId="28" fillId="11" borderId="0" xfId="0" applyFont="1" applyFill="1" applyAlignment="1">
      <alignment horizontal="right"/>
    </xf>
    <xf numFmtId="173" fontId="0" fillId="0" borderId="0" xfId="0" applyNumberFormat="1"/>
    <xf numFmtId="174" fontId="0" fillId="0" borderId="0" xfId="10" applyNumberFormat="1" applyFont="1"/>
    <xf numFmtId="0" fontId="4" fillId="4" borderId="13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Alignment="1">
      <alignment horizontal="left" indent="3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11" borderId="0" xfId="0" applyFont="1" applyFill="1" applyAlignment="1">
      <alignment horizontal="center"/>
    </xf>
    <xf numFmtId="0" fontId="6" fillId="11" borderId="0" xfId="0" applyFont="1" applyFill="1" applyAlignment="1">
      <alignment horizontal="left"/>
    </xf>
    <xf numFmtId="0" fontId="2" fillId="11" borderId="0" xfId="0" applyFont="1" applyFill="1" applyAlignment="1">
      <alignment horizontal="center"/>
    </xf>
    <xf numFmtId="0" fontId="2" fillId="11" borderId="0" xfId="0" applyFont="1" applyFill="1" applyAlignment="1">
      <alignment horizontal="left"/>
    </xf>
    <xf numFmtId="0" fontId="2" fillId="11" borderId="0" xfId="0" applyFont="1" applyFill="1" applyAlignment="1">
      <alignment horizontal="center" wrapText="1"/>
    </xf>
    <xf numFmtId="0" fontId="2" fillId="11" borderId="0" xfId="0" applyFont="1" applyFill="1" applyAlignment="1">
      <alignment horizontal="center" wrapText="1"/>
    </xf>
    <xf numFmtId="0" fontId="2" fillId="11" borderId="0" xfId="0" applyFont="1" applyFill="1" applyAlignment="1">
      <alignment horizontal="left" wrapText="1"/>
    </xf>
    <xf numFmtId="0" fontId="6" fillId="11" borderId="0" xfId="0" applyFont="1" applyFill="1" applyAlignment="1">
      <alignment horizontal="center" wrapText="1"/>
    </xf>
    <xf numFmtId="0" fontId="6" fillId="11" borderId="0" xfId="0" applyFont="1" applyFill="1" applyAlignment="1">
      <alignment horizontal="left" wrapText="1"/>
    </xf>
  </cellXfs>
  <cellStyles count="11">
    <cellStyle name="Milliers 2" xfId="5"/>
    <cellStyle name="Milliers 3" xfId="10"/>
    <cellStyle name="Monétaire 2" xfId="7"/>
    <cellStyle name="Monétaire 3" xfId="3"/>
    <cellStyle name="Motif" xfId="9"/>
    <cellStyle name="Normal" xfId="0" builtinId="0"/>
    <cellStyle name="Normal 2" xfId="6"/>
    <cellStyle name="Normal 3" xfId="2"/>
    <cellStyle name="Pourcentage" xfId="1" builtinId="5"/>
    <cellStyle name="Pourcentage 2" xfId="4"/>
    <cellStyle name="Pourcentage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'Auvergne-Rhône-Alpes'!$O$54</c:f>
              <c:strCache>
                <c:ptCount val="1"/>
                <c:pt idx="0">
                  <c:v>Auvergne-Rhône-Alpes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7633556189904579E-2"/>
                  <c:y val="-6.686950866321311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77294481809105E-2"/>
                  <c:y val="-1.14817889411802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906247022369E-3"/>
                  <c:y val="7.299347708960676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333199848908374E-3"/>
                  <c:y val="-8.124937883271114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8.857627585581595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84428765496962E-2"/>
                  <c:y val="-1.191926307328291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'Auvergne-Rhône-Alpes'!$N$55:$N$62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'Auvergne-Rhône-Alpes'!$O$55:$O$62</c:f>
              <c:numCache>
                <c:formatCode>0.0%</c:formatCode>
                <c:ptCount val="8"/>
                <c:pt idx="0">
                  <c:v>0.30744683437157388</c:v>
                </c:pt>
                <c:pt idx="1">
                  <c:v>0.10312064480689979</c:v>
                </c:pt>
                <c:pt idx="2">
                  <c:v>1.5985845388560568E-2</c:v>
                </c:pt>
                <c:pt idx="3">
                  <c:v>0.22528547343372743</c:v>
                </c:pt>
                <c:pt idx="4">
                  <c:v>0.10533598657458124</c:v>
                </c:pt>
                <c:pt idx="5">
                  <c:v>9.1672831448133804E-2</c:v>
                </c:pt>
                <c:pt idx="6">
                  <c:v>0.15038000248667063</c:v>
                </c:pt>
                <c:pt idx="7">
                  <c:v>7.0628634102903605E-4</c:v>
                </c:pt>
              </c:numCache>
            </c:numRef>
          </c:val>
        </c:ser>
        <c:ser>
          <c:idx val="1"/>
          <c:order val="1"/>
          <c:tx>
            <c:strRef>
              <c:f>'Auvergne-Rhône-Alpes'!$P$54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'Auvergne-Rhône-Alpes'!$N$55:$N$62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'Auvergne-Rhône-Alpes'!$P$55:$P$62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13792"/>
        <c:axId val="117435392"/>
      </c:barChart>
      <c:catAx>
        <c:axId val="9811379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117435392"/>
        <c:crosses val="autoZero"/>
        <c:auto val="1"/>
        <c:lblAlgn val="ctr"/>
        <c:lblOffset val="100"/>
        <c:noMultiLvlLbl val="0"/>
      </c:catAx>
      <c:valAx>
        <c:axId val="1174353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811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40113890239"/>
          <c:y val="0.31258654930891328"/>
          <c:w val="0.11188361454818148"/>
          <c:h val="0.14466441273754746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'Auvergne-Rhône-Alpes'!$N$212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'Auvergne-Rhône-Alpes'!$O$210:$P$210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'Auvergne-Rhône-Alpes'!$O$212:$P$212</c:f>
              <c:numCache>
                <c:formatCode>#,##0\ "M€"</c:formatCode>
                <c:ptCount val="2"/>
                <c:pt idx="0">
                  <c:v>356.38082397771404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'Auvergne-Rhône-Alpes'!$N$213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'Auvergne-Rhône-Alpes'!$O$210:$P$210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'Auvergne-Rhône-Alpes'!$O$213:$P$213</c:f>
              <c:numCache>
                <c:formatCode>#,##0\ "M€"</c:formatCode>
                <c:ptCount val="2"/>
                <c:pt idx="0">
                  <c:v>55.538889187054465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'Auvergne-Rhône-Alpes'!$N$214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'Auvergne-Rhône-Alpes'!$O$210:$P$210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'Auvergne-Rhône-Alpes'!$O$214:$P$214</c:f>
              <c:numCache>
                <c:formatCode>#,##0\ "M€"</c:formatCode>
                <c:ptCount val="2"/>
                <c:pt idx="0">
                  <c:v>232.4728159479433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'Auvergne-Rhône-Alpes'!$N$215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'Auvergne-Rhône-Alpes'!$O$210:$P$210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'Auvergne-Rhône-Alpes'!$O$215:$P$215</c:f>
              <c:numCache>
                <c:formatCode>#,##0\ "M€"</c:formatCode>
                <c:ptCount val="2"/>
                <c:pt idx="0">
                  <c:v>5.1000378325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'Auvergne-Rhône-Alpes'!$N$216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'Auvergne-Rhône-Alpes'!$O$210:$P$210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'Auvergne-Rhône-Alpes'!$O$216:$P$216</c:f>
              <c:numCache>
                <c:formatCode>#,##0\ "M€"</c:formatCode>
                <c:ptCount val="2"/>
                <c:pt idx="0">
                  <c:v>133.17789792556911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178048"/>
        <c:axId val="40179584"/>
      </c:barChart>
      <c:catAx>
        <c:axId val="40178048"/>
        <c:scaling>
          <c:orientation val="minMax"/>
        </c:scaling>
        <c:delete val="0"/>
        <c:axPos val="b"/>
        <c:majorTickMark val="out"/>
        <c:minorTickMark val="none"/>
        <c:tickLblPos val="nextTo"/>
        <c:crossAx val="40179584"/>
        <c:crosses val="autoZero"/>
        <c:auto val="1"/>
        <c:lblAlgn val="ctr"/>
        <c:lblOffset val="100"/>
        <c:noMultiLvlLbl val="0"/>
      </c:catAx>
      <c:valAx>
        <c:axId val="40179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17804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520931538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7995939091740586E-2"/>
                  <c:y val="-8.29807027459165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Guyane!$N$190:$N$194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Guyane!$P$190:$P$194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Guyane!$N$212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Guyane!$O$210:$P$210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Guyane!$O$212:$P$212</c:f>
              <c:numCache>
                <c:formatCode>#,##0\ "M€"</c:formatCode>
                <c:ptCount val="2"/>
                <c:pt idx="0">
                  <c:v>3.0720995991937312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Guyane!$N$213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Guyane!$O$210:$P$210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Guyane!$O$213:$P$213</c:f>
              <c:numCache>
                <c:formatCode>#,##0\ "M€"</c:formatCode>
                <c:ptCount val="2"/>
                <c:pt idx="0">
                  <c:v>0.66185877605917964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Guyane!$N$214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Guyane!$O$210:$P$210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Guyane!$O$214:$P$214</c:f>
              <c:numCache>
                <c:formatCode>#,##0\ "M€"</c:formatCode>
                <c:ptCount val="2"/>
                <c:pt idx="0">
                  <c:v>2.0499097591494198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Guyane!$N$215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Guyane!$O$210:$P$210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Guyane!$O$215:$P$215</c:f>
              <c:numCache>
                <c:formatCode>#,##0\ "M€"</c:formatCode>
                <c:ptCount val="2"/>
                <c:pt idx="0">
                  <c:v>0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Guyane!$N$216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Guyane!$O$210:$P$210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Guyane!$O$216:$P$216</c:f>
              <c:numCache>
                <c:formatCode>#,##0\ "M€"</c:formatCode>
                <c:ptCount val="2"/>
                <c:pt idx="0">
                  <c:v>0.63876856708045759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522368"/>
        <c:axId val="112523904"/>
      </c:barChart>
      <c:catAx>
        <c:axId val="11252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523904"/>
        <c:crosses val="autoZero"/>
        <c:auto val="1"/>
        <c:lblAlgn val="ctr"/>
        <c:lblOffset val="100"/>
        <c:noMultiLvlLbl val="0"/>
      </c:catAx>
      <c:valAx>
        <c:axId val="112523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52236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dLbl>
              <c:idx val="3"/>
              <c:delete val="1"/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Guyane!$N$157:$N$160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Guyane!$O$157:$O$160</c:f>
              <c:numCache>
                <c:formatCode>#,##0\ "M€"</c:formatCode>
                <c:ptCount val="4"/>
                <c:pt idx="0">
                  <c:v>0.13278922331936219</c:v>
                </c:pt>
                <c:pt idx="1">
                  <c:v>0.30752329857515687</c:v>
                </c:pt>
                <c:pt idx="2">
                  <c:v>3.5426099880027055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Guyane!$N$157:$N$160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Guyane!$P$157:$P$160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Guyane!$N$164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Guyane!$O$163:$P$163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Guyane!$O$164:$P$164</c:f>
              <c:numCache>
                <c:formatCode>#,##0\ "M€"</c:formatCode>
                <c:ptCount val="2"/>
                <c:pt idx="0">
                  <c:v>0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Guyane!$N$165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Guyane!$O$163:$P$163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Guyane!$O$165:$P$165</c:f>
              <c:numCache>
                <c:formatCode>#,##0\ "M€"</c:formatCode>
                <c:ptCount val="2"/>
                <c:pt idx="0">
                  <c:v>0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Guyane!$N$166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Guyane!$O$163:$P$163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Guyane!$O$166:$P$166</c:f>
              <c:numCache>
                <c:formatCode>#,##0\ "M€"</c:formatCode>
                <c:ptCount val="2"/>
                <c:pt idx="0">
                  <c:v>3.9829225098972247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4793088"/>
        <c:axId val="114811264"/>
      </c:barChart>
      <c:catAx>
        <c:axId val="11479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4811264"/>
        <c:crosses val="autoZero"/>
        <c:auto val="1"/>
        <c:lblAlgn val="ctr"/>
        <c:lblOffset val="100"/>
        <c:noMultiLvlLbl val="0"/>
      </c:catAx>
      <c:valAx>
        <c:axId val="1148112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79308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'Hauts-de-France'!$O$54</c:f>
              <c:strCache>
                <c:ptCount val="1"/>
                <c:pt idx="0">
                  <c:v>Hauts-de-France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7633556189904579E-2"/>
                  <c:y val="-1.815255694251434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015952786695433E-2"/>
                  <c:y val="-7.052973146393219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906247022369E-3"/>
                  <c:y val="-1.484489561774110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333199848908374E-3"/>
                  <c:y val="-1.924598573363997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21442433267017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84428765496962E-2"/>
                  <c:y val="-8.27802837579356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'Hauts-de-France'!$N$55:$N$62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'Hauts-de-France'!$O$55:$O$62</c:f>
              <c:numCache>
                <c:formatCode>0.0%</c:formatCode>
                <c:ptCount val="8"/>
                <c:pt idx="0">
                  <c:v>0.34030913963090981</c:v>
                </c:pt>
                <c:pt idx="1">
                  <c:v>0.10051171085221429</c:v>
                </c:pt>
                <c:pt idx="2">
                  <c:v>1.5652296024029705E-2</c:v>
                </c:pt>
                <c:pt idx="3">
                  <c:v>0.25783573638400648</c:v>
                </c:pt>
                <c:pt idx="4">
                  <c:v>0.11012919696421461</c:v>
                </c:pt>
                <c:pt idx="5">
                  <c:v>6.021871205929933E-2</c:v>
                </c:pt>
                <c:pt idx="6">
                  <c:v>0.11292973316820322</c:v>
                </c:pt>
                <c:pt idx="7">
                  <c:v>1.3409908682953328E-3</c:v>
                </c:pt>
              </c:numCache>
            </c:numRef>
          </c:val>
        </c:ser>
        <c:ser>
          <c:idx val="1"/>
          <c:order val="1"/>
          <c:tx>
            <c:strRef>
              <c:f>'Hauts-de-France'!$P$54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'Hauts-de-France'!$N$55:$N$62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'Hauts-de-France'!$P$55:$P$62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58336"/>
        <c:axId val="115368320"/>
      </c:barChart>
      <c:catAx>
        <c:axId val="115358336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115368320"/>
        <c:crosses val="autoZero"/>
        <c:auto val="1"/>
        <c:lblAlgn val="ctr"/>
        <c:lblOffset val="100"/>
        <c:noMultiLvlLbl val="0"/>
      </c:catAx>
      <c:valAx>
        <c:axId val="1153683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358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35370578674"/>
          <c:y val="0.39451967326507725"/>
          <c:w val="0.11188361454818148"/>
          <c:h val="0.1003762923115256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974522436373622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2690859972847234E-2"/>
                  <c:y val="1.60916994196752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3.2492451822219068E-3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'Hauts-de-France'!$N$89:$N$95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'Hauts-de-France'!$P$89:$P$95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326423222639739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269111521598802E-2"/>
                  <c:y val="1.12465031948922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6.4831757759965776E-3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'Hauts-de-France'!$N$89:$N$95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'Hauts-de-France'!$O$89:$O$95</c:f>
              <c:numCache>
                <c:formatCode>#,##0\ "M€"</c:formatCode>
                <c:ptCount val="7"/>
                <c:pt idx="0">
                  <c:v>60.164104286075386</c:v>
                </c:pt>
                <c:pt idx="1">
                  <c:v>182.51663402862701</c:v>
                </c:pt>
                <c:pt idx="2">
                  <c:v>53.276005823329427</c:v>
                </c:pt>
                <c:pt idx="3">
                  <c:v>76.407948311165399</c:v>
                </c:pt>
                <c:pt idx="4">
                  <c:v>15.367835806281896</c:v>
                </c:pt>
                <c:pt idx="5">
                  <c:v>47.697492022477462</c:v>
                </c:pt>
                <c:pt idx="6">
                  <c:v>4.7201136100000003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'Hauts-de-France'!$N$105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'Hauts-de-France'!$O$104:$P$104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'Hauts-de-France'!$O$105:$P$105</c:f>
              <c:numCache>
                <c:formatCode>#,##0\ "M€"</c:formatCode>
                <c:ptCount val="2"/>
                <c:pt idx="0">
                  <c:v>283.09152468882758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'Hauts-de-France'!$N$106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'Hauts-de-France'!$O$104:$P$104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'Hauts-de-France'!$O$106:$P$106</c:f>
              <c:numCache>
                <c:formatCode>#,##0\ "M€"</c:formatCode>
                <c:ptCount val="2"/>
                <c:pt idx="0">
                  <c:v>18.665937969999998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'Hauts-de-France'!$N$107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'Hauts-de-France'!$O$104:$P$104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'Hauts-de-France'!$O$107:$P$107</c:f>
              <c:numCache>
                <c:formatCode>#,##0\ "M€"</c:formatCode>
                <c:ptCount val="2"/>
                <c:pt idx="0">
                  <c:v>49.867879765941794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'Hauts-de-France'!$N$108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'Hauts-de-France'!$O$104:$P$104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'Hauts-de-France'!$O$108:$P$108</c:f>
              <c:numCache>
                <c:formatCode>#,##0\ "M€"</c:formatCode>
                <c:ptCount val="2"/>
                <c:pt idx="0">
                  <c:v>52.532187188475575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'Hauts-de-France'!$N$109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'Hauts-de-France'!$O$104:$P$104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'Hauts-de-France'!$O$109:$P$109</c:f>
              <c:numCache>
                <c:formatCode>#,##0\ "M€"</c:formatCode>
                <c:ptCount val="2"/>
                <c:pt idx="0">
                  <c:v>21.092860721811682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'Hauts-de-France'!$N$110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'Hauts-de-France'!$O$104:$P$104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'Hauts-de-France'!$O$110:$P$110</c:f>
              <c:numCache>
                <c:formatCode>#,##0\ "M€"</c:formatCode>
                <c:ptCount val="2"/>
                <c:pt idx="0">
                  <c:v>16.210198357725247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12064"/>
        <c:axId val="115513600"/>
      </c:barChart>
      <c:catAx>
        <c:axId val="11551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13600"/>
        <c:crosses val="autoZero"/>
        <c:auto val="1"/>
        <c:lblAlgn val="ctr"/>
        <c:lblOffset val="100"/>
        <c:noMultiLvlLbl val="0"/>
      </c:catAx>
      <c:valAx>
        <c:axId val="115513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512064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'Hauts-de-France'!$N$138:$N$140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'Hauts-de-France'!$O$138:$O$140</c:f>
              <c:numCache>
                <c:formatCode>#,##0\ "M€"</c:formatCode>
                <c:ptCount val="3"/>
                <c:pt idx="0">
                  <c:v>144.55119301565293</c:v>
                </c:pt>
                <c:pt idx="1">
                  <c:v>29.633017750874792</c:v>
                </c:pt>
                <c:pt idx="2">
                  <c:v>60.211859318390239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'Auvergne-Rhône-Alpes'!$N$157:$N$160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'Auvergne-Rhône-Alpes'!$O$157:$O$160</c:f>
              <c:numCache>
                <c:formatCode>#,##0\ "M€"</c:formatCode>
                <c:ptCount val="4"/>
                <c:pt idx="0">
                  <c:v>27.304677011634148</c:v>
                </c:pt>
                <c:pt idx="1">
                  <c:v>45.936075557874915</c:v>
                </c:pt>
                <c:pt idx="2">
                  <c:v>356.75942667722956</c:v>
                </c:pt>
                <c:pt idx="3">
                  <c:v>2.4529999999999998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'Hauts-de-France'!$N$138:$N$140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'Hauts-de-France'!$P$138:$P$140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'Hauts-de-France'!$N$144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'Hauts-de-France'!$O$143:$P$143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'Hauts-de-France'!$O$144:$P$144</c:f>
              <c:numCache>
                <c:formatCode>#,##0\ "M€"</c:formatCode>
                <c:ptCount val="2"/>
                <c:pt idx="0">
                  <c:v>8.9415437598273595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'Hauts-de-France'!$N$145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'Hauts-de-France'!$O$143:$P$143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'Hauts-de-France'!$O$145:$P$145</c:f>
              <c:numCache>
                <c:formatCode>#,##0\ "M€"</c:formatCode>
                <c:ptCount val="2"/>
                <c:pt idx="0">
                  <c:v>36.225538202115231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'Hauts-de-France'!$N$146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'Hauts-de-France'!$O$143:$P$143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'Hauts-de-France'!$O$146:$P$146</c:f>
              <c:numCache>
                <c:formatCode>#,##0\ "M€"</c:formatCode>
                <c:ptCount val="2"/>
                <c:pt idx="0">
                  <c:v>31.84701467441252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'Hauts-de-France'!$N$147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'Hauts-de-France'!$O$143:$P$143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'Hauts-de-France'!$O$147:$P$147</c:f>
              <c:numCache>
                <c:formatCode>#,##0\ "M€"</c:formatCode>
                <c:ptCount val="2"/>
                <c:pt idx="0">
                  <c:v>143.536419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'Hauts-de-France'!$N$148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'Hauts-de-France'!$O$143:$P$143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'Hauts-de-France'!$O$148:$P$148</c:f>
              <c:numCache>
                <c:formatCode>#,##0\ "M€"</c:formatCode>
                <c:ptCount val="2"/>
                <c:pt idx="0">
                  <c:v>13.845554448562874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080576"/>
        <c:axId val="39392384"/>
      </c:barChart>
      <c:catAx>
        <c:axId val="11508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39392384"/>
        <c:crosses val="autoZero"/>
        <c:auto val="1"/>
        <c:lblAlgn val="ctr"/>
        <c:lblOffset val="100"/>
        <c:noMultiLvlLbl val="0"/>
      </c:catAx>
      <c:valAx>
        <c:axId val="39392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08057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0559970817251081"/>
                  <c:y val="-0.324065412362925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1.2691545317751319E-2"/>
                  <c:y val="1.26607127273774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5028150087306843E-2"/>
                  <c:y val="4.60930984505183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'Hauts-de-France'!$N$190:$N$194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'Hauts-de-France'!$O$190:$O$194</c:f>
              <c:numCache>
                <c:formatCode>#,##0\ "M€"</c:formatCode>
                <c:ptCount val="5"/>
                <c:pt idx="0">
                  <c:v>45.493720612100617</c:v>
                </c:pt>
                <c:pt idx="1">
                  <c:v>494.24136937958696</c:v>
                </c:pt>
                <c:pt idx="2">
                  <c:v>159.6593139793635</c:v>
                </c:pt>
                <c:pt idx="3">
                  <c:v>189.5334957472086</c:v>
                </c:pt>
                <c:pt idx="4">
                  <c:v>49.58292587566438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84345922864201E-2"/>
                  <c:y val="-8.2980892155248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'Hauts-de-France'!$N$190:$N$194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'Hauts-de-France'!$P$190:$P$194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'Hauts-de-France'!$N$212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'Hauts-de-France'!$O$210:$P$210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'Hauts-de-France'!$O$212:$P$212</c:f>
              <c:numCache>
                <c:formatCode>#,##0\ "M€"</c:formatCode>
                <c:ptCount val="2"/>
                <c:pt idx="0">
                  <c:v>224.12001735470807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'Hauts-de-France'!$N$213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'Hauts-de-France'!$O$210:$P$210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'Hauts-de-France'!$O$213:$P$213</c:f>
              <c:numCache>
                <c:formatCode>#,##0\ "M€"</c:formatCode>
                <c:ptCount val="2"/>
                <c:pt idx="0">
                  <c:v>41.298905850706127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'Hauts-de-France'!$N$214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'Hauts-de-France'!$O$210:$P$210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'Hauts-de-France'!$O$214:$P$214</c:f>
              <c:numCache>
                <c:formatCode>#,##0\ "M€"</c:formatCode>
                <c:ptCount val="2"/>
                <c:pt idx="0">
                  <c:v>150.86037508017844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'Hauts-de-France'!$N$215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'Hauts-de-France'!$O$210:$P$210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'Hauts-de-France'!$O$215:$P$215</c:f>
              <c:numCache>
                <c:formatCode>#,##0\ "M€"</c:formatCode>
                <c:ptCount val="2"/>
                <c:pt idx="0">
                  <c:v>3.5590000000000002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'Hauts-de-France'!$N$216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'Hauts-de-France'!$O$210:$P$210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'Hauts-de-France'!$O$216:$P$216</c:f>
              <c:numCache>
                <c:formatCode>#,##0\ "M€"</c:formatCode>
                <c:ptCount val="2"/>
                <c:pt idx="0">
                  <c:v>91.696250252385468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175808"/>
        <c:axId val="115177344"/>
      </c:barChart>
      <c:catAx>
        <c:axId val="11517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77344"/>
        <c:crosses val="autoZero"/>
        <c:auto val="1"/>
        <c:lblAlgn val="ctr"/>
        <c:lblOffset val="100"/>
        <c:noMultiLvlLbl val="0"/>
      </c:catAx>
      <c:valAx>
        <c:axId val="115177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17580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'Hauts-de-France'!$N$157:$N$160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'Hauts-de-France'!$O$157:$O$160</c:f>
              <c:numCache>
                <c:formatCode>#,##0\ "M€"</c:formatCode>
                <c:ptCount val="4"/>
                <c:pt idx="0">
                  <c:v>18.603335165611053</c:v>
                </c:pt>
                <c:pt idx="1">
                  <c:v>34.534504835798337</c:v>
                </c:pt>
                <c:pt idx="2">
                  <c:v>180.67338872153724</c:v>
                </c:pt>
                <c:pt idx="3">
                  <c:v>5.6210000000000004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'Hauts-de-France'!$N$157:$N$160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'Hauts-de-France'!$P$157:$P$160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'Hauts-de-France'!$N$164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'Hauts-de-France'!$O$163:$P$163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'Hauts-de-France'!$O$164:$P$164</c:f>
              <c:numCache>
                <c:formatCode>#,##0\ "M€"</c:formatCode>
                <c:ptCount val="2"/>
                <c:pt idx="0">
                  <c:v>5.6210000000000004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'Hauts-de-France'!$N$165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'Hauts-de-France'!$O$163:$P$163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'Hauts-de-France'!$O$165:$P$165</c:f>
              <c:numCache>
                <c:formatCode>#,##0\ "M€"</c:formatCode>
                <c:ptCount val="2"/>
                <c:pt idx="0">
                  <c:v>0.35502575000000003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'Hauts-de-France'!$N$166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'Hauts-de-France'!$O$163:$P$163</c:f>
              <c:strCache>
                <c:ptCount val="2"/>
                <c:pt idx="0">
                  <c:v>Hauts-de-France</c:v>
                </c:pt>
                <c:pt idx="1">
                  <c:v>France entière</c:v>
                </c:pt>
              </c:strCache>
            </c:strRef>
          </c:cat>
          <c:val>
            <c:numRef>
              <c:f>'Hauts-de-France'!$O$166:$P$166</c:f>
              <c:numCache>
                <c:formatCode>#,##0\ "M€"</c:formatCode>
                <c:ptCount val="2"/>
                <c:pt idx="0">
                  <c:v>233.45620297294664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820416"/>
        <c:axId val="115821952"/>
      </c:barChart>
      <c:catAx>
        <c:axId val="11582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821952"/>
        <c:crosses val="autoZero"/>
        <c:auto val="1"/>
        <c:lblAlgn val="ctr"/>
        <c:lblOffset val="100"/>
        <c:noMultiLvlLbl val="0"/>
      </c:catAx>
      <c:valAx>
        <c:axId val="115821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82041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'Ile-de-France'!$O$54</c:f>
              <c:strCache>
                <c:ptCount val="1"/>
                <c:pt idx="0">
                  <c:v>Ile-de-France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5156324533341737E-2"/>
                  <c:y val="-0.1421593431406566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77294481809105E-2"/>
                  <c:y val="-1.14817889411802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235220753037918E-3"/>
                  <c:y val="-5.027523159731969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719358131722602E-3"/>
                  <c:y val="1.17557108158956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772316565628448E-3"/>
                  <c:y val="-6.421779999546656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84461152882205E-2"/>
                  <c:y val="-3.406326686653770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'Ile-de-France'!$N$55:$N$62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'Ile-de-France'!$O$55:$O$62</c:f>
              <c:numCache>
                <c:formatCode>0.0%</c:formatCode>
                <c:ptCount val="8"/>
                <c:pt idx="0">
                  <c:v>0.2796704093862345</c:v>
                </c:pt>
                <c:pt idx="1">
                  <c:v>0.1000243191581849</c:v>
                </c:pt>
                <c:pt idx="2">
                  <c:v>1.1907969452421129E-2</c:v>
                </c:pt>
                <c:pt idx="3">
                  <c:v>0.20234769825112803</c:v>
                </c:pt>
                <c:pt idx="4">
                  <c:v>9.2033256272708724E-2</c:v>
                </c:pt>
                <c:pt idx="5">
                  <c:v>0.12994464656134588</c:v>
                </c:pt>
                <c:pt idx="6">
                  <c:v>0.18221343960965916</c:v>
                </c:pt>
                <c:pt idx="7">
                  <c:v>1.0580324046145131E-3</c:v>
                </c:pt>
              </c:numCache>
            </c:numRef>
          </c:val>
        </c:ser>
        <c:ser>
          <c:idx val="1"/>
          <c:order val="1"/>
          <c:tx>
            <c:strRef>
              <c:f>'Ile-de-France'!$P$54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'Ile-de-France'!$N$55:$N$62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'Ile-de-France'!$P$55:$P$62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46848"/>
        <c:axId val="44448384"/>
      </c:barChart>
      <c:catAx>
        <c:axId val="44446848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44448384"/>
        <c:crosses val="autoZero"/>
        <c:auto val="1"/>
        <c:lblAlgn val="ctr"/>
        <c:lblOffset val="100"/>
        <c:noMultiLvlLbl val="0"/>
      </c:catAx>
      <c:valAx>
        <c:axId val="444483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444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40113890239"/>
          <c:y val="0.31922976999809943"/>
          <c:w val="0.11188361454818148"/>
          <c:h val="0.1003762923115256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2966351551993155E-2"/>
                  <c:y val="2.40035656883534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2415878879982888E-3"/>
                  <c:y val="6.943389633143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1.2974008846216774E-2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'Ile-de-France'!$N$89:$N$95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'Ile-de-France'!$P$89:$P$95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'Auvergne-Rhône-Alpes'!$N$157:$N$160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'Auvergne-Rhône-Alpes'!$P$157:$P$160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06231669573842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269111521598802E-2"/>
                  <c:y val="-9.337239502201182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'Ile-de-France'!$N$89:$N$95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'Ile-de-France'!$O$89:$O$95</c:f>
              <c:numCache>
                <c:formatCode>#,##0\ "M€"</c:formatCode>
                <c:ptCount val="7"/>
                <c:pt idx="0">
                  <c:v>128.92136643442271</c:v>
                </c:pt>
                <c:pt idx="1">
                  <c:v>314.80551462217829</c:v>
                </c:pt>
                <c:pt idx="2">
                  <c:v>120.43941591447772</c:v>
                </c:pt>
                <c:pt idx="3">
                  <c:v>84.376633625494279</c:v>
                </c:pt>
                <c:pt idx="4">
                  <c:v>35.88800023816443</c:v>
                </c:pt>
                <c:pt idx="5">
                  <c:v>118.26164064107181</c:v>
                </c:pt>
                <c:pt idx="6">
                  <c:v>4.3647336400000007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'Ile-de-France'!$N$105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'Ile-de-France'!$O$104:$P$104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'Ile-de-France'!$O$105:$P$105</c:f>
              <c:numCache>
                <c:formatCode>#,##0\ "M€"</c:formatCode>
                <c:ptCount val="2"/>
                <c:pt idx="0">
                  <c:v>514.08544948306496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'Ile-de-France'!$N$106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'Ile-de-France'!$O$104:$P$104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'Ile-de-France'!$O$106:$P$106</c:f>
              <c:numCache>
                <c:formatCode>#,##0\ "M€"</c:formatCode>
                <c:ptCount val="2"/>
                <c:pt idx="0">
                  <c:v>49.798223729999989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'Ile-de-France'!$N$107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'Ile-de-France'!$O$104:$P$104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'Ile-de-France'!$O$107:$P$107</c:f>
              <c:numCache>
                <c:formatCode>#,##0\ "M€"</c:formatCode>
                <c:ptCount val="2"/>
                <c:pt idx="0">
                  <c:v>126.59252126650581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'Ile-de-France'!$N$108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'Ile-de-France'!$O$104:$P$104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'Ile-de-France'!$O$108:$P$108</c:f>
              <c:numCache>
                <c:formatCode>#,##0\ "M€"</c:formatCode>
                <c:ptCount val="2"/>
                <c:pt idx="0">
                  <c:v>65.50054347800743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'Ile-de-France'!$N$109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'Ile-de-France'!$O$104:$P$104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'Ile-de-France'!$O$109:$P$109</c:f>
              <c:numCache>
                <c:formatCode>#,##0\ "M€"</c:formatCode>
                <c:ptCount val="2"/>
                <c:pt idx="0">
                  <c:v>25.962549634685779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'Ile-de-France'!$N$110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'Ile-de-France'!$O$104:$P$104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'Ile-de-France'!$O$110:$P$110</c:f>
              <c:numCache>
                <c:formatCode>#,##0\ "M€"</c:formatCode>
                <c:ptCount val="2"/>
                <c:pt idx="0">
                  <c:v>27.159738936784219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210688"/>
        <c:axId val="116232960"/>
      </c:barChart>
      <c:catAx>
        <c:axId val="11621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32960"/>
        <c:crosses val="autoZero"/>
        <c:auto val="1"/>
        <c:lblAlgn val="ctr"/>
        <c:lblOffset val="100"/>
        <c:noMultiLvlLbl val="0"/>
      </c:catAx>
      <c:valAx>
        <c:axId val="116232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21068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'Ile-de-France'!$N$138:$N$140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'Ile-de-France'!$O$138:$O$140</c:f>
              <c:numCache>
                <c:formatCode>#,##0\ "M€"</c:formatCode>
                <c:ptCount val="3"/>
                <c:pt idx="0">
                  <c:v>226.65597851633373</c:v>
                </c:pt>
                <c:pt idx="1">
                  <c:v>27.808369183869246</c:v>
                </c:pt>
                <c:pt idx="2">
                  <c:v>73.113478343233538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'Ile-de-France'!$N$138:$N$140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'Ile-de-France'!$P$138:$P$140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'Ile-de-France'!$N$144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'Ile-de-France'!$O$143:$P$143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'Ile-de-France'!$O$144:$P$144</c:f>
              <c:numCache>
                <c:formatCode>#,##0\ "M€"</c:formatCode>
                <c:ptCount val="2"/>
                <c:pt idx="0">
                  <c:v>7.4290300199999999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'Ile-de-France'!$N$145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'Ile-de-France'!$O$143:$P$143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'Ile-de-France'!$O$145:$P$145</c:f>
              <c:numCache>
                <c:formatCode>#,##0\ "M€"</c:formatCode>
                <c:ptCount val="2"/>
                <c:pt idx="0">
                  <c:v>63.222953716592301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'Ile-de-France'!$N$146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'Ile-de-France'!$O$143:$P$143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'Ile-de-France'!$O$146:$P$146</c:f>
              <c:numCache>
                <c:formatCode>#,##0\ "M€"</c:formatCode>
                <c:ptCount val="2"/>
                <c:pt idx="0">
                  <c:v>81.399189493610734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'Ile-de-France'!$N$147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'Ile-de-France'!$O$143:$P$143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'Ile-de-France'!$O$147:$P$147</c:f>
              <c:numCache>
                <c:formatCode>#,##0\ "M€"</c:formatCode>
                <c:ptCount val="2"/>
                <c:pt idx="0">
                  <c:v>162.26379042999994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'Ile-de-France'!$N$148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'Ile-de-France'!$O$143:$P$143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'Ile-de-France'!$O$148:$P$148</c:f>
              <c:numCache>
                <c:formatCode>#,##0\ "M€"</c:formatCode>
                <c:ptCount val="2"/>
                <c:pt idx="0">
                  <c:v>13.262862383233532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341760"/>
        <c:axId val="116351744"/>
      </c:barChart>
      <c:catAx>
        <c:axId val="11634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51744"/>
        <c:crosses val="autoZero"/>
        <c:auto val="1"/>
        <c:lblAlgn val="ctr"/>
        <c:lblOffset val="100"/>
        <c:noMultiLvlLbl val="0"/>
      </c:catAx>
      <c:valAx>
        <c:axId val="116351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341760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8.1754612778718053E-2"/>
                  <c:y val="-0.343981788211704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2910871915091075E-2"/>
                  <c:y val="5.805315721620500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7995939091740586E-2"/>
                  <c:y val="-4.85230591118653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0244539634089099E-2"/>
                  <c:y val="2.04148578739627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'Ile-de-France'!$N$190:$N$194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'Ile-de-France'!$O$190:$O$194</c:f>
              <c:numCache>
                <c:formatCode>#,##0\ "M€"</c:formatCode>
                <c:ptCount val="5"/>
                <c:pt idx="0">
                  <c:v>42.981980322763</c:v>
                </c:pt>
                <c:pt idx="1">
                  <c:v>489.92937147186024</c:v>
                </c:pt>
                <c:pt idx="2">
                  <c:v>83.662728370206338</c:v>
                </c:pt>
                <c:pt idx="3">
                  <c:v>199.04518003805603</c:v>
                </c:pt>
                <c:pt idx="4">
                  <c:v>84.991859715969099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84345922864201E-2"/>
                  <c:y val="-8.2980892155248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'Ile-de-France'!$N$190:$N$194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'Ile-de-France'!$P$190:$P$194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'Ile-de-France'!$N$212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'Ile-de-France'!$O$210:$P$210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'Ile-de-France'!$O$212:$P$212</c:f>
              <c:numCache>
                <c:formatCode>#,##0\ "M€"</c:formatCode>
                <c:ptCount val="2"/>
                <c:pt idx="0">
                  <c:v>682.23699006829872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'Ile-de-France'!$N$213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'Ile-de-France'!$O$210:$P$210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'Ile-de-France'!$O$213:$P$213</c:f>
              <c:numCache>
                <c:formatCode>#,##0\ "M€"</c:formatCode>
                <c:ptCount val="2"/>
                <c:pt idx="0">
                  <c:v>78.449599111499666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'Ile-de-France'!$N$214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'Ile-de-France'!$O$210:$P$210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'Ile-de-France'!$O$214:$P$214</c:f>
              <c:numCache>
                <c:formatCode>#,##0\ "M€"</c:formatCode>
                <c:ptCount val="2"/>
                <c:pt idx="0">
                  <c:v>410.29525998656362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'Ile-de-France'!$N$215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'Ile-de-France'!$O$210:$P$210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'Ile-de-France'!$O$215:$P$215</c:f>
              <c:numCache>
                <c:formatCode>#,##0\ "M€"</c:formatCode>
                <c:ptCount val="2"/>
                <c:pt idx="0">
                  <c:v>3.3260000000000001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'Ile-de-France'!$N$216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'Ile-de-France'!$O$210:$P$210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'Ile-de-France'!$O$216:$P$216</c:f>
              <c:numCache>
                <c:formatCode>#,##0\ "M€"</c:formatCode>
                <c:ptCount val="2"/>
                <c:pt idx="0">
                  <c:v>318.11436418096781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8054912"/>
        <c:axId val="118056448"/>
      </c:barChart>
      <c:catAx>
        <c:axId val="11805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056448"/>
        <c:crosses val="autoZero"/>
        <c:auto val="1"/>
        <c:lblAlgn val="ctr"/>
        <c:lblOffset val="100"/>
        <c:noMultiLvlLbl val="0"/>
      </c:catAx>
      <c:valAx>
        <c:axId val="118056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05491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'Ile-de-France'!$N$157:$N$160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'Ile-de-France'!$O$157:$O$160</c:f>
              <c:numCache>
                <c:formatCode>#,##0\ "M€"</c:formatCode>
                <c:ptCount val="4"/>
                <c:pt idx="0">
                  <c:v>85.464673415527386</c:v>
                </c:pt>
                <c:pt idx="1">
                  <c:v>125.85387942935803</c:v>
                </c:pt>
                <c:pt idx="2">
                  <c:v>700.04655373521223</c:v>
                </c:pt>
                <c:pt idx="3">
                  <c:v>3.6877671899999998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'Ile-de-France'!$N$157:$N$160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'Ile-de-France'!$P$157:$P$160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'Auvergne-Rhône-Alpes'!$N$164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6505864749752863E-17"/>
                  <c:y val="-4.32570000555188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'Auvergne-Rhône-Alpes'!$O$163:$P$163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'Auvergne-Rhône-Alpes'!$O$164:$P$164</c:f>
              <c:numCache>
                <c:formatCode>#,##0\ "M€"</c:formatCode>
                <c:ptCount val="2"/>
                <c:pt idx="0">
                  <c:v>3.069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'Auvergne-Rhône-Alpes'!$N$165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6505864749752863E-17"/>
                  <c:y val="-2.17282976735567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'Auvergne-Rhône-Alpes'!$O$163:$P$163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'Auvergne-Rhône-Alpes'!$O$165:$P$165</c:f>
              <c:numCache>
                <c:formatCode>#,##0\ "M€"</c:formatCode>
                <c:ptCount val="2"/>
                <c:pt idx="0">
                  <c:v>1.1163741300000001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'Auvergne-Rhône-Alpes'!$N$166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'Auvergne-Rhône-Alpes'!$O$163:$P$163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'Auvergne-Rhône-Alpes'!$O$166:$P$166</c:f>
              <c:numCache>
                <c:formatCode>#,##0\ "M€"</c:formatCode>
                <c:ptCount val="2"/>
                <c:pt idx="0">
                  <c:v>428.26780511673866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190528"/>
        <c:axId val="41192064"/>
      </c:barChart>
      <c:catAx>
        <c:axId val="41190528"/>
        <c:scaling>
          <c:orientation val="minMax"/>
        </c:scaling>
        <c:delete val="0"/>
        <c:axPos val="b"/>
        <c:majorTickMark val="out"/>
        <c:minorTickMark val="none"/>
        <c:tickLblPos val="nextTo"/>
        <c:crossAx val="41192064"/>
        <c:crosses val="autoZero"/>
        <c:auto val="1"/>
        <c:lblAlgn val="ctr"/>
        <c:lblOffset val="100"/>
        <c:noMultiLvlLbl val="0"/>
      </c:catAx>
      <c:valAx>
        <c:axId val="41192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119052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'Ile-de-France'!$N$164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6505864749752863E-17"/>
                  <c:y val="-6.488550008327823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'Ile-de-France'!$O$163:$P$163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'Ile-de-France'!$O$164:$P$164</c:f>
              <c:numCache>
                <c:formatCode>#,##0\ "M€"</c:formatCode>
                <c:ptCount val="2"/>
                <c:pt idx="0">
                  <c:v>4.8621681899999993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'Ile-de-France'!$N$165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6505864749752863E-17"/>
                  <c:y val="-1.9565447670780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'Ile-de-France'!$O$163:$P$163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'Ile-de-France'!$O$165:$P$165</c:f>
              <c:numCache>
                <c:formatCode>#,##0\ "M€"</c:formatCode>
                <c:ptCount val="2"/>
                <c:pt idx="0">
                  <c:v>0.77711195999999994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'Ile-de-France'!$N$166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'Ile-de-France'!$O$163:$P$163</c:f>
              <c:strCache>
                <c:ptCount val="2"/>
                <c:pt idx="0">
                  <c:v>Ile-de-France</c:v>
                </c:pt>
                <c:pt idx="1">
                  <c:v>France entière</c:v>
                </c:pt>
              </c:strCache>
            </c:strRef>
          </c:cat>
          <c:val>
            <c:numRef>
              <c:f>'Ile-de-France'!$O$166:$P$166</c:f>
              <c:numCache>
                <c:formatCode>#,##0\ "M€"</c:formatCode>
                <c:ptCount val="2"/>
                <c:pt idx="0">
                  <c:v>909.41359362009746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8527488"/>
        <c:axId val="118529024"/>
      </c:barChart>
      <c:catAx>
        <c:axId val="11852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529024"/>
        <c:crosses val="autoZero"/>
        <c:auto val="1"/>
        <c:lblAlgn val="ctr"/>
        <c:lblOffset val="100"/>
        <c:noMultiLvlLbl val="0"/>
      </c:catAx>
      <c:valAx>
        <c:axId val="118529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52748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 Réunion'!$O$54</c:f>
              <c:strCache>
                <c:ptCount val="1"/>
                <c:pt idx="0">
                  <c:v>La Réunion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8872172018186E-2"/>
                  <c:y val="-4.271712957070147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538721130132587E-2"/>
                  <c:y val="-7.052973146393219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15102520817279E-2"/>
                  <c:y val="-2.435847586034938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8716812758773E-3"/>
                  <c:y val="-1.558280148326887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719358131722602E-3"/>
                  <c:y val="-7.682056503992026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4.4288137927907976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500276250341229E-2"/>
                  <c:y val="-0.1846431753548717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'La Réunion'!$N$55:$N$62</c:f>
              <c:strCache>
                <c:ptCount val="8"/>
                <c:pt idx="0">
                  <c:v>Les politiques d'emploi - hors mesures zonées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'La Réunion'!$O$55:$O$62</c:f>
              <c:numCache>
                <c:formatCode>0.0%</c:formatCode>
                <c:ptCount val="8"/>
                <c:pt idx="0">
                  <c:v>0.39868910714697364</c:v>
                </c:pt>
                <c:pt idx="1">
                  <c:v>0.11244398619021133</c:v>
                </c:pt>
                <c:pt idx="2">
                  <c:v>1.7751237373510469E-2</c:v>
                </c:pt>
                <c:pt idx="3">
                  <c:v>0.262083702122824</c:v>
                </c:pt>
                <c:pt idx="4">
                  <c:v>7.9706073616863618E-2</c:v>
                </c:pt>
                <c:pt idx="5">
                  <c:v>6.3507115361647784E-2</c:v>
                </c:pt>
                <c:pt idx="6">
                  <c:v>6.1811671377501057E-2</c:v>
                </c:pt>
                <c:pt idx="7">
                  <c:v>8.6846914795942387E-4</c:v>
                </c:pt>
              </c:numCache>
            </c:numRef>
          </c:val>
        </c:ser>
        <c:ser>
          <c:idx val="1"/>
          <c:order val="1"/>
          <c:tx>
            <c:strRef>
              <c:f>'La Réunion'!$P$54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'La Réunion'!$N$55:$N$62</c:f>
              <c:strCache>
                <c:ptCount val="8"/>
                <c:pt idx="0">
                  <c:v>Les politiques d'emploi - hors mesures zonées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'La Réunion'!$P$55:$P$62</c:f>
              <c:numCache>
                <c:formatCode>0.0%</c:formatCode>
                <c:ptCount val="8"/>
                <c:pt idx="0">
                  <c:v>0.3114220702274263</c:v>
                </c:pt>
                <c:pt idx="1">
                  <c:v>0.10216683655627318</c:v>
                </c:pt>
                <c:pt idx="2">
                  <c:v>1.3886916077774236E-2</c:v>
                </c:pt>
                <c:pt idx="3">
                  <c:v>0.22456336832621809</c:v>
                </c:pt>
                <c:pt idx="4">
                  <c:v>0.11211546496290911</c:v>
                </c:pt>
                <c:pt idx="5">
                  <c:v>8.356852514702752E-2</c:v>
                </c:pt>
                <c:pt idx="6">
                  <c:v>0.13589243808210916</c:v>
                </c:pt>
                <c:pt idx="7">
                  <c:v>1.540709162300922E-2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72736"/>
        <c:axId val="44374272"/>
      </c:barChart>
      <c:catAx>
        <c:axId val="44372736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44374272"/>
        <c:crosses val="autoZero"/>
        <c:auto val="1"/>
        <c:lblAlgn val="ctr"/>
        <c:lblOffset val="100"/>
        <c:noMultiLvlLbl val="0"/>
      </c:catAx>
      <c:valAx>
        <c:axId val="443742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437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40113890239"/>
          <c:y val="0.35023146654763504"/>
          <c:w val="0.11188361454818148"/>
          <c:h val="0.1003762923115256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2966351551993155E-2"/>
                  <c:y val="2.40035656883534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2415878879982888E-3"/>
                  <c:y val="6.943389633143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1.2974008846216774E-2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'La Réunion'!$N$89:$N$95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'La Réunion'!$P$89:$P$95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326423222639739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'La Réunion'!$N$89:$N$95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'La Réunion'!$O$89:$O$95</c:f>
              <c:numCache>
                <c:formatCode>#,##0\ "M€"</c:formatCode>
                <c:ptCount val="7"/>
                <c:pt idx="0">
                  <c:v>20.002664087642987</c:v>
                </c:pt>
                <c:pt idx="1">
                  <c:v>44.934549351934692</c:v>
                </c:pt>
                <c:pt idx="2">
                  <c:v>10.856312324155663</c:v>
                </c:pt>
                <c:pt idx="3">
                  <c:v>19.362811748716734</c:v>
                </c:pt>
                <c:pt idx="4">
                  <c:v>1.5308706995830565</c:v>
                </c:pt>
                <c:pt idx="5">
                  <c:v>6.7493400961042234</c:v>
                </c:pt>
                <c:pt idx="6">
                  <c:v>1.1828953899999999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'La Réunion'!$N$105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Réunion'!$O$104:$P$104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Réunion'!$O$105:$P$105</c:f>
              <c:numCache>
                <c:formatCode>#,##0\ "M€"</c:formatCode>
                <c:ptCount val="2"/>
                <c:pt idx="0">
                  <c:v>72.872910217445352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'La Réunion'!$N$106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Réunion'!$O$104:$P$104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Réunion'!$O$106:$P$106</c:f>
              <c:numCache>
                <c:formatCode>#,##0\ "M€"</c:formatCode>
                <c:ptCount val="2"/>
                <c:pt idx="0">
                  <c:v>1.2825480499999999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'La Réunion'!$N$107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Réunion'!$O$104:$P$104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Réunion'!$O$107:$P$107</c:f>
              <c:numCache>
                <c:formatCode>#,##0\ "M€"</c:formatCode>
                <c:ptCount val="2"/>
                <c:pt idx="0">
                  <c:v>6.9674982665802512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'La Réunion'!$N$108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Réunion'!$O$104:$P$104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Réunion'!$O$108:$P$108</c:f>
              <c:numCache>
                <c:formatCode>#,##0\ "M€"</c:formatCode>
                <c:ptCount val="2"/>
                <c:pt idx="0">
                  <c:v>11.336682186374018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'La Réunion'!$N$109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Réunion'!$O$104:$P$104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Réunion'!$O$109:$P$109</c:f>
              <c:numCache>
                <c:formatCode>#,##0\ "M€"</c:formatCode>
                <c:ptCount val="2"/>
                <c:pt idx="0">
                  <c:v>10.523712331113773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'La Réunion'!$N$110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Réunion'!$O$104:$P$104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Réunion'!$O$110:$P$110</c:f>
              <c:numCache>
                <c:formatCode>#,##0\ "M€"</c:formatCode>
                <c:ptCount val="2"/>
                <c:pt idx="0">
                  <c:v>2.3539454766239598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7820032"/>
        <c:axId val="117846400"/>
      </c:barChart>
      <c:catAx>
        <c:axId val="11782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846400"/>
        <c:crosses val="autoZero"/>
        <c:auto val="1"/>
        <c:lblAlgn val="ctr"/>
        <c:lblOffset val="100"/>
        <c:noMultiLvlLbl val="0"/>
      </c:catAx>
      <c:valAx>
        <c:axId val="117846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782003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'La Réunion'!$N$138:$N$140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'La Réunion'!$O$138:$O$140</c:f>
              <c:numCache>
                <c:formatCode>#,##0\ "M€"</c:formatCode>
                <c:ptCount val="3"/>
                <c:pt idx="0">
                  <c:v>35.878022193647013</c:v>
                </c:pt>
                <c:pt idx="1">
                  <c:v>7.1625319607088969</c:v>
                </c:pt>
                <c:pt idx="2">
                  <c:v>1.41883118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'La Réunion'!$N$138:$N$140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'La Réunion'!$P$138:$P$140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'La Réunion'!$N$144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Réunion'!$O$143:$P$143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Réunion'!$O$144:$P$144</c:f>
              <c:numCache>
                <c:formatCode>#,##0\ "M€"</c:formatCode>
                <c:ptCount val="2"/>
                <c:pt idx="0">
                  <c:v>0.57903352999999991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'La Réunion'!$N$145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Réunion'!$O$143:$P$143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Réunion'!$O$145:$P$145</c:f>
              <c:numCache>
                <c:formatCode>#,##0\ "M€"</c:formatCode>
                <c:ptCount val="2"/>
                <c:pt idx="0">
                  <c:v>9.1534572867690187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'La Réunion'!$N$146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Réunion'!$O$143:$P$143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Réunion'!$O$146:$P$146</c:f>
              <c:numCache>
                <c:formatCode>#,##0\ "M€"</c:formatCode>
                <c:ptCount val="2"/>
                <c:pt idx="0">
                  <c:v>6.4372423175869002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'La Réunion'!$N$147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Réunion'!$O$143:$P$143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Réunion'!$O$147:$P$147</c:f>
              <c:numCache>
                <c:formatCode>#,##0\ "M€"</c:formatCode>
                <c:ptCount val="2"/>
                <c:pt idx="0">
                  <c:v>27.374924200000002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'La Réunion'!$N$148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Réunion'!$O$143:$P$143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Réunion'!$O$148:$P$148</c:f>
              <c:numCache>
                <c:formatCode>#,##0\ "M€"</c:formatCode>
                <c:ptCount val="2"/>
                <c:pt idx="0">
                  <c:v>0.91472799999999999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8688384"/>
        <c:axId val="118694272"/>
      </c:barChart>
      <c:catAx>
        <c:axId val="11868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694272"/>
        <c:crosses val="autoZero"/>
        <c:auto val="1"/>
        <c:lblAlgn val="ctr"/>
        <c:lblOffset val="100"/>
        <c:noMultiLvlLbl val="0"/>
      </c:catAx>
      <c:valAx>
        <c:axId val="118694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688384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3.747086419024577E-2"/>
                  <c:y val="-0.356057265056458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2910871915091075E-2"/>
                  <c:y val="5.805315721620500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5028150087306843E-2"/>
                  <c:y val="4.60930984505183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'La Réunion'!$N$190:$N$194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'La Réunion'!$O$190:$O$194</c:f>
              <c:numCache>
                <c:formatCode>#,##0\ "M€"</c:formatCode>
                <c:ptCount val="5"/>
                <c:pt idx="0">
                  <c:v>21.256643538637512</c:v>
                </c:pt>
                <c:pt idx="1">
                  <c:v>272.67115252823123</c:v>
                </c:pt>
                <c:pt idx="2">
                  <c:v>9.9371042833283418</c:v>
                </c:pt>
                <c:pt idx="3">
                  <c:v>11.902109458947265</c:v>
                </c:pt>
                <c:pt idx="4">
                  <c:v>28.498167357834621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84345922864201E-2"/>
                  <c:y val="-8.2980892155248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'La Réunion'!$N$190:$N$194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'La Réunion'!$P$190:$P$194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'Bourgogne-Franche-Comté'!$O$54</c:f>
              <c:strCache>
                <c:ptCount val="1"/>
                <c:pt idx="0">
                  <c:v>Bourgogne-Franche-Comté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7633556189904579E-2"/>
                  <c:y val="-3.36534052172821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77294481809105E-2"/>
                  <c:y val="-1.14817889411802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906247022369E-3"/>
                  <c:y val="-1.04159074622024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112557409112176E-2"/>
                  <c:y val="-5.910530986875715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158474848442676E-3"/>
                  <c:y val="-8.857627585581513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84461152882205E-2"/>
                  <c:y val="-3.406326686653770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'Bourgogne-Franche-Comté'!$N$55:$N$62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'Bourgogne-Franche-Comté'!$O$55:$O$62</c:f>
              <c:numCache>
                <c:formatCode>0.0%</c:formatCode>
                <c:ptCount val="8"/>
                <c:pt idx="0">
                  <c:v>0.33341300979759525</c:v>
                </c:pt>
                <c:pt idx="1">
                  <c:v>9.8330883217107271E-2</c:v>
                </c:pt>
                <c:pt idx="2">
                  <c:v>1.4374719978802127E-2</c:v>
                </c:pt>
                <c:pt idx="3">
                  <c:v>0.22831798187930127</c:v>
                </c:pt>
                <c:pt idx="4">
                  <c:v>0.10639386807887334</c:v>
                </c:pt>
                <c:pt idx="5">
                  <c:v>7.8686478661873616E-2</c:v>
                </c:pt>
                <c:pt idx="6">
                  <c:v>0.13772912022543937</c:v>
                </c:pt>
                <c:pt idx="7">
                  <c:v>1.748298460169172E-3</c:v>
                </c:pt>
              </c:numCache>
            </c:numRef>
          </c:val>
        </c:ser>
        <c:ser>
          <c:idx val="1"/>
          <c:order val="1"/>
          <c:tx>
            <c:strRef>
              <c:f>'Bourgogne-Franche-Comté'!$P$54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'Bourgogne-Franche-Comté'!$N$55:$N$62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'Bourgogne-Franche-Comté'!$P$55:$P$62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81824"/>
        <c:axId val="43583360"/>
      </c:barChart>
      <c:catAx>
        <c:axId val="43581824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43583360"/>
        <c:crosses val="autoZero"/>
        <c:auto val="1"/>
        <c:lblAlgn val="ctr"/>
        <c:lblOffset val="100"/>
        <c:noMultiLvlLbl val="0"/>
      </c:catAx>
      <c:valAx>
        <c:axId val="435833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358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35370578674"/>
          <c:y val="0.39451967326507725"/>
          <c:w val="0.11188361454818148"/>
          <c:h val="0.13580678515196584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'La Réunion'!$N$212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Réunion'!$O$210:$P$210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Réunion'!$O$212:$P$212</c:f>
              <c:numCache>
                <c:formatCode>#,##0\ "M€"</c:formatCode>
                <c:ptCount val="2"/>
                <c:pt idx="0">
                  <c:v>19.308860780501441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'La Réunion'!$N$213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Réunion'!$O$210:$P$210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Réunion'!$O$213:$P$213</c:f>
              <c:numCache>
                <c:formatCode>#,##0\ "M€"</c:formatCode>
                <c:ptCount val="2"/>
                <c:pt idx="0">
                  <c:v>3.4007767316745121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'La Réunion'!$N$214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Réunion'!$O$210:$P$210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Réunion'!$O$214:$P$214</c:f>
              <c:numCache>
                <c:formatCode>#,##0\ "M€"</c:formatCode>
                <c:ptCount val="2"/>
                <c:pt idx="0">
                  <c:v>21.982341662305959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'La Réunion'!$N$215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Réunion'!$O$210:$P$210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Réunion'!$O$215:$P$215</c:f>
              <c:numCache>
                <c:formatCode>#,##0\ "M€"</c:formatCode>
                <c:ptCount val="2"/>
                <c:pt idx="0">
                  <c:v>0.113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'La Réunion'!$N$216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Réunion'!$O$210:$P$210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Réunion'!$O$216:$P$216</c:f>
              <c:numCache>
                <c:formatCode>#,##0\ "M€"</c:formatCode>
                <c:ptCount val="2"/>
                <c:pt idx="0">
                  <c:v>17.565254124792471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8930816"/>
        <c:axId val="119149696"/>
      </c:barChart>
      <c:catAx>
        <c:axId val="11893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9149696"/>
        <c:crosses val="autoZero"/>
        <c:auto val="1"/>
        <c:lblAlgn val="ctr"/>
        <c:lblOffset val="100"/>
        <c:noMultiLvlLbl val="0"/>
      </c:catAx>
      <c:valAx>
        <c:axId val="119149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93081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'La Réunion'!$N$157:$N$160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'La Réunion'!$O$157:$O$160</c:f>
              <c:numCache>
                <c:formatCode>#,##0\ "M€"</c:formatCode>
                <c:ptCount val="4"/>
                <c:pt idx="0">
                  <c:v>1.5379670898065729</c:v>
                </c:pt>
                <c:pt idx="1">
                  <c:v>23.43501302050036</c:v>
                </c:pt>
                <c:pt idx="2">
                  <c:v>36.26200600404362</c:v>
                </c:pt>
                <c:pt idx="3">
                  <c:v>0.44500000000000001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'La Réunion'!$N$157:$N$160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'La Réunion'!$P$157:$P$160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'La Réunion'!$N$164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Réunion'!$O$163:$P$163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Réunion'!$O$164:$P$164</c:f>
              <c:numCache>
                <c:formatCode>#,##0\ "M€"</c:formatCode>
                <c:ptCount val="2"/>
                <c:pt idx="0">
                  <c:v>0.44500000000000001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'La Réunion'!$N$165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6505864749752863E-17"/>
                  <c:y val="-1.30769226808927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Réunion'!$O$163:$P$163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Réunion'!$O$165:$P$165</c:f>
              <c:numCache>
                <c:formatCode>#,##0\ "M€"</c:formatCode>
                <c:ptCount val="2"/>
                <c:pt idx="0">
                  <c:v>8.053450999999999E-2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'La Réunion'!$N$166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 Réunion'!$O$163:$P$163</c:f>
              <c:strCache>
                <c:ptCount val="2"/>
                <c:pt idx="0">
                  <c:v>La Réunion</c:v>
                </c:pt>
                <c:pt idx="1">
                  <c:v>France entière</c:v>
                </c:pt>
              </c:strCache>
            </c:strRef>
          </c:cat>
          <c:val>
            <c:numRef>
              <c:f>'La Réunion'!$O$166:$P$166</c:f>
              <c:numCache>
                <c:formatCode>#,##0\ "M€"</c:formatCode>
                <c:ptCount val="2"/>
                <c:pt idx="0">
                  <c:v>61.154451604350555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5846656"/>
        <c:axId val="125848192"/>
      </c:barChart>
      <c:catAx>
        <c:axId val="12584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5848192"/>
        <c:crosses val="autoZero"/>
        <c:auto val="1"/>
        <c:lblAlgn val="ctr"/>
        <c:lblOffset val="100"/>
        <c:noMultiLvlLbl val="0"/>
      </c:catAx>
      <c:valAx>
        <c:axId val="125848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84665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93877102584E-2"/>
          <c:y val="2.4529700078637598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Martinique!$O$54</c:f>
              <c:strCache>
                <c:ptCount val="1"/>
                <c:pt idx="0">
                  <c:v>Martinique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6394940361623158E-2"/>
                  <c:y val="-4.85596765222303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77336958414008E-2"/>
                  <c:y val="-2.698263521395172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232540954047591E-4"/>
                  <c:y val="-2.148794194417950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1067020722237864E-2"/>
                  <c:y val="-5.97889862026757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056469080784183E-2"/>
                  <c:y val="-9.0790682752211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3602282017999724E-2"/>
                  <c:y val="-0.1824287684584763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Martinique!$N$55:$N$62</c:f>
              <c:strCache>
                <c:ptCount val="8"/>
                <c:pt idx="0">
                  <c:v>Les politiques d'emploi - hors mesures zonées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Martinique!$O$55:$O$62</c:f>
              <c:numCache>
                <c:formatCode>0.0%</c:formatCode>
                <c:ptCount val="8"/>
                <c:pt idx="0">
                  <c:v>0.29174300828029687</c:v>
                </c:pt>
                <c:pt idx="1">
                  <c:v>0.13798276035361381</c:v>
                </c:pt>
                <c:pt idx="2">
                  <c:v>1.5727456490573066E-2</c:v>
                </c:pt>
                <c:pt idx="3">
                  <c:v>0.32649491453855678</c:v>
                </c:pt>
                <c:pt idx="4">
                  <c:v>0.13648050563879033</c:v>
                </c:pt>
                <c:pt idx="5">
                  <c:v>3.8912573896647068E-2</c:v>
                </c:pt>
                <c:pt idx="6">
                  <c:v>5.0144627524649807E-2</c:v>
                </c:pt>
                <c:pt idx="7">
                  <c:v>8.5741860382134653E-4</c:v>
                </c:pt>
              </c:numCache>
            </c:numRef>
          </c:val>
        </c:ser>
        <c:ser>
          <c:idx val="1"/>
          <c:order val="1"/>
          <c:tx>
            <c:strRef>
              <c:f>Martinique!$P$54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Martinique!$N$55:$N$62</c:f>
              <c:strCache>
                <c:ptCount val="8"/>
                <c:pt idx="0">
                  <c:v>Les politiques d'emploi - hors mesures zonées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Martinique!$P$55:$P$62</c:f>
              <c:numCache>
                <c:formatCode>0.0%</c:formatCode>
                <c:ptCount val="8"/>
                <c:pt idx="0">
                  <c:v>0.3114220702274263</c:v>
                </c:pt>
                <c:pt idx="1">
                  <c:v>0.10216683655627318</c:v>
                </c:pt>
                <c:pt idx="2">
                  <c:v>1.3886916077774236E-2</c:v>
                </c:pt>
                <c:pt idx="3">
                  <c:v>0.22456336832621809</c:v>
                </c:pt>
                <c:pt idx="4">
                  <c:v>0.11211546496290911</c:v>
                </c:pt>
                <c:pt idx="5">
                  <c:v>8.356852514702752E-2</c:v>
                </c:pt>
                <c:pt idx="6">
                  <c:v>0.13589243808210916</c:v>
                </c:pt>
                <c:pt idx="7">
                  <c:v>1.540709162300922E-2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83104"/>
        <c:axId val="119584640"/>
      </c:barChart>
      <c:catAx>
        <c:axId val="119583104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119584640"/>
        <c:crosses val="autoZero"/>
        <c:auto val="1"/>
        <c:lblAlgn val="ctr"/>
        <c:lblOffset val="100"/>
        <c:noMultiLvlLbl val="0"/>
      </c:catAx>
      <c:valAx>
        <c:axId val="119584640"/>
        <c:scaling>
          <c:orientation val="minMax"/>
          <c:max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958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40113890239"/>
          <c:y val="0.37458994240798443"/>
          <c:w val="0.11188361454818148"/>
          <c:h val="0.1003762923115256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974522436373622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2415878879982888E-3"/>
                  <c:y val="6.943389633143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6.4755184817729596E-3"/>
                  <c:y val="2.24818451536802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Martinique!$N$89:$N$95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Martinique!$P$89:$P$95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6.85227932084814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899054655979468E-2"/>
                  <c:y val="4.80202689537011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2.418364660361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1.296635155199321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Martinique!$N$89:$N$95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Martinique!$O$89:$O$95</c:f>
              <c:numCache>
                <c:formatCode>#,##0\ "M€"</c:formatCode>
                <c:ptCount val="7"/>
                <c:pt idx="0">
                  <c:v>9.6587251103446619</c:v>
                </c:pt>
                <c:pt idx="1">
                  <c:v>25.075117730534672</c:v>
                </c:pt>
                <c:pt idx="2">
                  <c:v>5.392815872230555</c:v>
                </c:pt>
                <c:pt idx="3">
                  <c:v>6.2784439771786298</c:v>
                </c:pt>
                <c:pt idx="4">
                  <c:v>1.6078480605481908</c:v>
                </c:pt>
                <c:pt idx="5">
                  <c:v>1.4799447480684795</c:v>
                </c:pt>
                <c:pt idx="6">
                  <c:v>0.72117111000000012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Martinique!$N$105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Martinique!$O$104:$P$104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Martinique!$O$105:$P$105</c:f>
              <c:numCache>
                <c:formatCode>#,##0\ "M€"</c:formatCode>
                <c:ptCount val="2"/>
                <c:pt idx="0">
                  <c:v>37.047600545909603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Martinique!$N$106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Martinique!$O$104:$P$104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Martinique!$O$106:$P$106</c:f>
              <c:numCache>
                <c:formatCode>#,##0\ "M€"</c:formatCode>
                <c:ptCount val="2"/>
                <c:pt idx="0">
                  <c:v>0.60605606000000001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Martinique!$N$107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Martinique!$O$104:$P$104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Martinique!$O$107:$P$107</c:f>
              <c:numCache>
                <c:formatCode>#,##0\ "M€"</c:formatCode>
                <c:ptCount val="2"/>
                <c:pt idx="0">
                  <c:v>2.0262511917642323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Martinique!$N$108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Martinique!$O$104:$P$104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Martinique!$O$108:$P$108</c:f>
              <c:numCache>
                <c:formatCode>#,##0\ "M€"</c:formatCode>
                <c:ptCount val="2"/>
                <c:pt idx="0">
                  <c:v>4.7734991381456631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Martinique!$N$109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Martinique!$O$104:$P$104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Martinique!$O$109:$P$109</c:f>
              <c:numCache>
                <c:formatCode>#,##0\ "M€"</c:formatCode>
                <c:ptCount val="2"/>
                <c:pt idx="0">
                  <c:v>4.8105304444198032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Martinique!$N$110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Martinique!$O$104:$P$104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Martinique!$O$110:$P$110</c:f>
              <c:numCache>
                <c:formatCode>#,##0\ "M€"</c:formatCode>
                <c:ptCount val="2"/>
                <c:pt idx="0">
                  <c:v>1.5023941886658863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9874176"/>
        <c:axId val="129888256"/>
      </c:barChart>
      <c:catAx>
        <c:axId val="12987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888256"/>
        <c:crosses val="autoZero"/>
        <c:auto val="1"/>
        <c:lblAlgn val="ctr"/>
        <c:lblOffset val="100"/>
        <c:noMultiLvlLbl val="0"/>
      </c:catAx>
      <c:valAx>
        <c:axId val="129888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987417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Martinique!$N$138:$N$140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Martinique!$O$138:$O$140</c:f>
              <c:numCache>
                <c:formatCode>#,##0\ "M€"</c:formatCode>
                <c:ptCount val="3"/>
                <c:pt idx="0">
                  <c:v>17.163741224363434</c:v>
                </c:pt>
                <c:pt idx="1">
                  <c:v>9.8855552788391812</c:v>
                </c:pt>
                <c:pt idx="2">
                  <c:v>4.6245305608391609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Martinique!$N$138:$N$140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Martinique!$P$138:$P$140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2.40035656883534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2415878879982888E-3"/>
                  <c:y val="6.943389633143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7.6572942236180048E-6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'Bourgogne-Franche-Comté'!$N$89:$N$95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'Bourgogne-Franche-Comté'!$P$89:$P$95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Martinique!$N$144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Martinique!$O$143:$P$143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Martinique!$O$144:$P$144</c:f>
              <c:numCache>
                <c:formatCode>#,##0\ "M€"</c:formatCode>
                <c:ptCount val="2"/>
                <c:pt idx="0">
                  <c:v>0.18861479832167832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Martinique!$N$145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4.32940499487204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Martinique!$O$143:$P$143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Martinique!$O$145:$P$145</c:f>
              <c:numCache>
                <c:formatCode>#,##0\ "M€"</c:formatCode>
                <c:ptCount val="2"/>
                <c:pt idx="0">
                  <c:v>2.8608700427557383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Martinique!$N$146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08235124871801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Martinique!$O$143:$P$143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Martinique!$O$146:$P$146</c:f>
              <c:numCache>
                <c:formatCode>#,##0\ "M€"</c:formatCode>
                <c:ptCount val="2"/>
                <c:pt idx="0">
                  <c:v>1.9167732229643599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Martinique!$N$147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Martinique!$O$143:$P$143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Martinique!$O$147:$P$147</c:f>
              <c:numCache>
                <c:formatCode>#,##0\ "M€"</c:formatCode>
                <c:ptCount val="2"/>
                <c:pt idx="0">
                  <c:v>25.864000000000001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Martinique!$N$148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16470249743602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Martinique!$O$143:$P$143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Martinique!$O$148:$P$148</c:f>
              <c:numCache>
                <c:formatCode>#,##0\ "M€"</c:formatCode>
                <c:ptCount val="2"/>
                <c:pt idx="0">
                  <c:v>0.84356900000000001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0369792"/>
        <c:axId val="130387968"/>
      </c:barChart>
      <c:catAx>
        <c:axId val="13036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387968"/>
        <c:crosses val="autoZero"/>
        <c:auto val="1"/>
        <c:lblAlgn val="ctr"/>
        <c:lblOffset val="100"/>
        <c:noMultiLvlLbl val="0"/>
      </c:catAx>
      <c:valAx>
        <c:axId val="130387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036979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703221099556626"/>
                  <c:y val="-0.315000536267260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-5.45722298753349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5028150087306843E-2"/>
                  <c:y val="4.60930984505183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7057424032315603E-2"/>
                  <c:y val="8.339336230444310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Martinique!$N$190:$N$194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Martinique!$O$190:$O$194</c:f>
              <c:numCache>
                <c:formatCode>#,##0\ "M€"</c:formatCode>
                <c:ptCount val="5"/>
                <c:pt idx="0">
                  <c:v>9.386727824348549</c:v>
                </c:pt>
                <c:pt idx="1">
                  <c:v>50.950116197466734</c:v>
                </c:pt>
                <c:pt idx="2">
                  <c:v>9.5456299356868808</c:v>
                </c:pt>
                <c:pt idx="3">
                  <c:v>6.3626033594247788</c:v>
                </c:pt>
                <c:pt idx="4">
                  <c:v>8.6697442186243574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84345922864201E-2"/>
                  <c:y val="-8.2980892155248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Martinique!$N$190:$N$194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Martinique!$P$190:$P$194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Martinique!$N$212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Martinique!$O$210:$P$210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Martinique!$O$212:$P$212</c:f>
              <c:numCache>
                <c:formatCode>#,##0\ "M€"</c:formatCode>
                <c:ptCount val="2"/>
                <c:pt idx="0">
                  <c:v>8.617421390794739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Martinique!$N$213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Martinique!$O$210:$P$210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Martinique!$O$213:$P$213</c:f>
              <c:numCache>
                <c:formatCode>#,##0\ "M€"</c:formatCode>
                <c:ptCount val="2"/>
                <c:pt idx="0">
                  <c:v>0.90265837256220571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Martinique!$N$214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Martinique!$O$210:$P$210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Martinique!$O$214:$P$214</c:f>
              <c:numCache>
                <c:formatCode>#,##0\ "M€"</c:formatCode>
                <c:ptCount val="2"/>
                <c:pt idx="0">
                  <c:v>6.9586552648240341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Martinique!$N$215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Martinique!$O$210:$P$210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Martinique!$O$215:$P$215</c:f>
              <c:numCache>
                <c:formatCode>#,##0\ "M€"</c:formatCode>
                <c:ptCount val="2"/>
                <c:pt idx="0">
                  <c:v>2.1000000000000001E-2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Martinique!$N$216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Martinique!$O$210:$P$210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Martinique!$O$216:$P$216</c:f>
              <c:numCache>
                <c:formatCode>#,##0\ "M€"</c:formatCode>
                <c:ptCount val="2"/>
                <c:pt idx="0">
                  <c:v>2.3869630559203467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0497536"/>
        <c:axId val="130519808"/>
      </c:barChart>
      <c:catAx>
        <c:axId val="13049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519808"/>
        <c:crosses val="autoZero"/>
        <c:auto val="1"/>
        <c:lblAlgn val="ctr"/>
        <c:lblOffset val="100"/>
        <c:noMultiLvlLbl val="0"/>
      </c:catAx>
      <c:valAx>
        <c:axId val="130519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049753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Martinique!$N$157:$N$160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Martinique!$O$157:$O$160</c:f>
              <c:numCache>
                <c:formatCode>#,##0\ "M€"</c:formatCode>
                <c:ptCount val="4"/>
                <c:pt idx="0">
                  <c:v>0.55576735727274518</c:v>
                </c:pt>
                <c:pt idx="1">
                  <c:v>1.0596539393922157</c:v>
                </c:pt>
                <c:pt idx="2">
                  <c:v>10.856222232489824</c:v>
                </c:pt>
                <c:pt idx="3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Martinique!$N$157:$N$160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Martinique!$P$157:$P$160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Martinique!$N$164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Martinique!$O$163:$P$163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Martinique!$O$164:$P$164</c:f>
              <c:numCache>
                <c:formatCode>#,##0\ "M€"</c:formatCode>
                <c:ptCount val="2"/>
                <c:pt idx="0">
                  <c:v>1.3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Martinique!$N$165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Martinique!$O$163:$P$163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Martinique!$O$165:$P$165</c:f>
              <c:numCache>
                <c:formatCode>#,##0\ "M€"</c:formatCode>
                <c:ptCount val="2"/>
                <c:pt idx="0">
                  <c:v>0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Martinique!$N$166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Martinique!$O$163:$P$163</c:f>
              <c:strCache>
                <c:ptCount val="2"/>
                <c:pt idx="0">
                  <c:v>Martinique</c:v>
                </c:pt>
                <c:pt idx="1">
                  <c:v>France entière</c:v>
                </c:pt>
              </c:strCache>
            </c:strRef>
          </c:cat>
          <c:val>
            <c:numRef>
              <c:f>Martinique!$O$166:$P$166</c:f>
              <c:numCache>
                <c:formatCode>#,##0\ "M€"</c:formatCode>
                <c:ptCount val="2"/>
                <c:pt idx="0">
                  <c:v>12.471643529154784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0941696"/>
        <c:axId val="130943232"/>
      </c:barChart>
      <c:catAx>
        <c:axId val="13094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43232"/>
        <c:crosses val="autoZero"/>
        <c:auto val="1"/>
        <c:lblAlgn val="ctr"/>
        <c:lblOffset val="100"/>
        <c:noMultiLvlLbl val="0"/>
      </c:catAx>
      <c:valAx>
        <c:axId val="130943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094169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Normandie!$O$54</c:f>
              <c:strCache>
                <c:ptCount val="1"/>
                <c:pt idx="0">
                  <c:v>Normandie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7633556189904579E-2"/>
                  <c:y val="-2.922459142449133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77294481809105E-2"/>
                  <c:y val="-1.14817889411802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8716812758773E-3"/>
                  <c:y val="-1.558280148326887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719358131722602E-3"/>
                  <c:y val="-2.14603926300353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8.857627585581595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84461152882205E-2"/>
                  <c:y val="-3.406326686653770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Normandie!$N$55:$N$62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Normandie!$O$55:$O$62</c:f>
              <c:numCache>
                <c:formatCode>0.0%</c:formatCode>
                <c:ptCount val="8"/>
                <c:pt idx="0">
                  <c:v>0.32298656049492419</c:v>
                </c:pt>
                <c:pt idx="1">
                  <c:v>0.10028552497400994</c:v>
                </c:pt>
                <c:pt idx="2">
                  <c:v>1.4648768633539092E-2</c:v>
                </c:pt>
                <c:pt idx="3">
                  <c:v>0.23314562764258409</c:v>
                </c:pt>
                <c:pt idx="4">
                  <c:v>0.11527180600048742</c:v>
                </c:pt>
                <c:pt idx="5">
                  <c:v>7.063337158669028E-2</c:v>
                </c:pt>
                <c:pt idx="6">
                  <c:v>0.14152350150974916</c:v>
                </c:pt>
                <c:pt idx="7">
                  <c:v>1.0841197710435397E-3</c:v>
                </c:pt>
              </c:numCache>
            </c:numRef>
          </c:val>
        </c:ser>
        <c:ser>
          <c:idx val="1"/>
          <c:order val="1"/>
          <c:tx>
            <c:strRef>
              <c:f>Normandie!$P$54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Normandie!$N$55:$N$62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Normandie!$P$55:$P$62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42336"/>
        <c:axId val="41743872"/>
      </c:barChart>
      <c:catAx>
        <c:axId val="41742336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41743872"/>
        <c:crosses val="autoZero"/>
        <c:auto val="1"/>
        <c:lblAlgn val="ctr"/>
        <c:lblOffset val="100"/>
        <c:noMultiLvlLbl val="0"/>
      </c:catAx>
      <c:valAx>
        <c:axId val="417438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174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40113890239"/>
          <c:y val="0.31480095620530862"/>
          <c:w val="0.11188361454818148"/>
          <c:h val="0.11366271618801187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2.40035656883534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2415878879982888E-3"/>
                  <c:y val="6.943389633143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2339305937746708E-3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Normandie!$N$89:$N$95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Normandie!$P$89:$P$95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326423222639739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Normandie!$N$89:$N$95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Normandie!$O$89:$O$95</c:f>
              <c:numCache>
                <c:formatCode>#,##0\ "M€"</c:formatCode>
                <c:ptCount val="7"/>
                <c:pt idx="0">
                  <c:v>34.875991507513774</c:v>
                </c:pt>
                <c:pt idx="1">
                  <c:v>97.201247249976802</c:v>
                </c:pt>
                <c:pt idx="2">
                  <c:v>27.679657652036312</c:v>
                </c:pt>
                <c:pt idx="3">
                  <c:v>30.96379891688872</c:v>
                </c:pt>
                <c:pt idx="4">
                  <c:v>9.4250860252726198</c:v>
                </c:pt>
                <c:pt idx="5">
                  <c:v>30.49547556540988</c:v>
                </c:pt>
                <c:pt idx="6">
                  <c:v>2.2800038499999995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9.14748368697872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'Bourgogne-Franche-Comté'!$N$89:$N$95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'Bourgogne-Franche-Comté'!$O$89:$O$95</c:f>
              <c:numCache>
                <c:formatCode>#,##0\ "M€"</c:formatCode>
                <c:ptCount val="7"/>
                <c:pt idx="0">
                  <c:v>26.91165318789313</c:v>
                </c:pt>
                <c:pt idx="1">
                  <c:v>76.679633855398905</c:v>
                </c:pt>
                <c:pt idx="2">
                  <c:v>23.165206959639104</c:v>
                </c:pt>
                <c:pt idx="3">
                  <c:v>18.813082866699457</c:v>
                </c:pt>
                <c:pt idx="4">
                  <c:v>7.0297128336454007</c:v>
                </c:pt>
                <c:pt idx="5">
                  <c:v>31.520881761382181</c:v>
                </c:pt>
                <c:pt idx="6">
                  <c:v>1.8539229599999998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Normandie!$N$105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Normandie!$O$104:$P$104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Normandie!$O$105:$P$105</c:f>
              <c:numCache>
                <c:formatCode>#,##0\ "M€"</c:formatCode>
                <c:ptCount val="2"/>
                <c:pt idx="0">
                  <c:v>152.38005046151497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Normandie!$N$106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Normandie!$O$104:$P$104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Normandie!$O$106:$P$106</c:f>
              <c:numCache>
                <c:formatCode>#,##0\ "M€"</c:formatCode>
                <c:ptCount val="2"/>
                <c:pt idx="0">
                  <c:v>8.4204348100000015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Normandie!$N$107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Normandie!$O$104:$P$104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Normandie!$O$107:$P$107</c:f>
              <c:numCache>
                <c:formatCode>#,##0\ "M€"</c:formatCode>
                <c:ptCount val="2"/>
                <c:pt idx="0">
                  <c:v>31.054852961749368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Normandie!$N$108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Normandie!$O$104:$P$104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Normandie!$O$108:$P$108</c:f>
              <c:numCache>
                <c:formatCode>#,##0\ "M€"</c:formatCode>
                <c:ptCount val="2"/>
                <c:pt idx="0">
                  <c:v>25.775353760767047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Normandie!$N$109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Normandie!$O$104:$P$104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Normandie!$O$109:$P$109</c:f>
              <c:numCache>
                <c:formatCode>#,##0\ "M€"</c:formatCode>
                <c:ptCount val="2"/>
                <c:pt idx="0">
                  <c:v>11.380001973555824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Normandie!$N$110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Normandie!$O$104:$P$104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Normandie!$O$110:$P$110</c:f>
              <c:numCache>
                <c:formatCode>#,##0\ "M€"</c:formatCode>
                <c:ptCount val="2"/>
                <c:pt idx="0">
                  <c:v>4.3260474209924631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1315584"/>
        <c:axId val="131317120"/>
      </c:barChart>
      <c:catAx>
        <c:axId val="13131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17120"/>
        <c:crosses val="autoZero"/>
        <c:auto val="1"/>
        <c:lblAlgn val="ctr"/>
        <c:lblOffset val="100"/>
        <c:noMultiLvlLbl val="0"/>
      </c:catAx>
      <c:valAx>
        <c:axId val="131317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315584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Normandie!$N$138:$N$140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Normandie!$O$138:$O$140</c:f>
              <c:numCache>
                <c:formatCode>#,##0\ "M€"</c:formatCode>
                <c:ptCount val="3"/>
                <c:pt idx="0">
                  <c:v>82.189841789824158</c:v>
                </c:pt>
                <c:pt idx="1">
                  <c:v>13.155998946152978</c:v>
                </c:pt>
                <c:pt idx="2">
                  <c:v>27.295291157245511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Normandie!$N$138:$N$140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Normandie!$P$138:$P$140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Normandie!$N$144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Normandie!$O$143:$P$143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Normandie!$O$144:$P$144</c:f>
              <c:numCache>
                <c:formatCode>#,##0\ "M€"</c:formatCode>
                <c:ptCount val="2"/>
                <c:pt idx="0">
                  <c:v>5.2965601499999995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Normandie!$N$145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Normandie!$O$143:$P$143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Normandie!$O$145:$P$145</c:f>
              <c:numCache>
                <c:formatCode>#,##0\ "M€"</c:formatCode>
                <c:ptCount val="2"/>
                <c:pt idx="0">
                  <c:v>13.835755757795299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Normandie!$N$146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Normandie!$O$143:$P$143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Normandie!$O$146:$P$146</c:f>
              <c:numCache>
                <c:formatCode>#,##0\ "M€"</c:formatCode>
                <c:ptCount val="2"/>
                <c:pt idx="0">
                  <c:v>17.912217108181849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Normandie!$N$147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Normandie!$O$143:$P$143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Normandie!$O$147:$P$147</c:f>
              <c:numCache>
                <c:formatCode>#,##0\ "M€"</c:formatCode>
                <c:ptCount val="2"/>
                <c:pt idx="0">
                  <c:v>80.252287500000008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Normandie!$N$148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Normandie!$O$143:$P$143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Normandie!$O$148:$P$148</c:f>
              <c:numCache>
                <c:formatCode>#,##0\ "M€"</c:formatCode>
                <c:ptCount val="2"/>
                <c:pt idx="0">
                  <c:v>5.3443113772455089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1561344"/>
        <c:axId val="131562880"/>
      </c:barChart>
      <c:catAx>
        <c:axId val="13156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562880"/>
        <c:crosses val="autoZero"/>
        <c:auto val="1"/>
        <c:lblAlgn val="ctr"/>
        <c:lblOffset val="100"/>
        <c:noMultiLvlLbl val="0"/>
      </c:catAx>
      <c:valAx>
        <c:axId val="131562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561344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6.1315959584038536E-2"/>
                  <c:y val="-0.3415666838830009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2910871915091075E-2"/>
                  <c:y val="5.805315721620500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5028150087306843E-2"/>
                  <c:y val="4.60930984505183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Normandie!$N$190:$N$194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Normandie!$O$190:$O$194</c:f>
              <c:numCache>
                <c:formatCode>#,##0\ "M€"</c:formatCode>
                <c:ptCount val="5"/>
                <c:pt idx="0">
                  <c:v>25.684659724957122</c:v>
                </c:pt>
                <c:pt idx="1">
                  <c:v>216.70786427099534</c:v>
                </c:pt>
                <c:pt idx="2">
                  <c:v>56.362387429348558</c:v>
                </c:pt>
                <c:pt idx="3">
                  <c:v>103.68500268007826</c:v>
                </c:pt>
                <c:pt idx="4">
                  <c:v>15.142256198560739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62778564218575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2.1402381290853836E-2"/>
                  <c:y val="-8.29807027459165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Normandie!$N$190:$N$194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Normandie!$P$190:$P$194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Normandie!$N$212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Normandie!$O$210:$P$210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Normandie!$O$212:$P$212</c:f>
              <c:numCache>
                <c:formatCode>#,##0\ "M€"</c:formatCode>
                <c:ptCount val="2"/>
                <c:pt idx="0">
                  <c:v>160.04690295881829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Normandie!$N$213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Normandie!$O$210:$P$210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Normandie!$O$213:$P$213</c:f>
              <c:numCache>
                <c:formatCode>#,##0\ "M€"</c:formatCode>
                <c:ptCount val="2"/>
                <c:pt idx="0">
                  <c:v>26.972402824478817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Normandie!$N$214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Normandie!$O$210:$P$210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Normandie!$O$214:$P$214</c:f>
              <c:numCache>
                <c:formatCode>#,##0\ "M€"</c:formatCode>
                <c:ptCount val="2"/>
                <c:pt idx="0">
                  <c:v>106.1278883844749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Normandie!$N$215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Normandie!$O$210:$P$210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Normandie!$O$215:$P$215</c:f>
              <c:numCache>
                <c:formatCode>#,##0\ "M€"</c:formatCode>
                <c:ptCount val="2"/>
                <c:pt idx="0">
                  <c:v>1.1140000000000001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Normandie!$N$216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Normandie!$O$210:$P$210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Normandie!$O$216:$P$216</c:f>
              <c:numCache>
                <c:formatCode>#,##0\ "M€"</c:formatCode>
                <c:ptCount val="2"/>
                <c:pt idx="0">
                  <c:v>44.814431864909466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29056"/>
        <c:axId val="132043136"/>
      </c:barChart>
      <c:catAx>
        <c:axId val="13202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043136"/>
        <c:crosses val="autoZero"/>
        <c:auto val="1"/>
        <c:lblAlgn val="ctr"/>
        <c:lblOffset val="100"/>
        <c:noMultiLvlLbl val="0"/>
      </c:catAx>
      <c:valAx>
        <c:axId val="132043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02905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Normandie!$N$157:$N$160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Normandie!$O$157:$O$160</c:f>
              <c:numCache>
                <c:formatCode>#,##0\ "M€"</c:formatCode>
                <c:ptCount val="4"/>
                <c:pt idx="0">
                  <c:v>11.595138832679476</c:v>
                </c:pt>
                <c:pt idx="1">
                  <c:v>18.166207882066086</c:v>
                </c:pt>
                <c:pt idx="2">
                  <c:v>117.38920360677652</c:v>
                </c:pt>
                <c:pt idx="3">
                  <c:v>3.367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Normandie!$N$157:$N$160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Normandie!$P$157:$P$160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Normandie!$N$164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Normandie!$O$163:$P$163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Normandie!$O$164:$P$164</c:f>
              <c:numCache>
                <c:formatCode>#,##0\ "M€"</c:formatCode>
                <c:ptCount val="2"/>
                <c:pt idx="0">
                  <c:v>4.3029999999999999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Normandie!$N$165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Normandie!$O$163:$P$163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Normandie!$O$165:$P$165</c:f>
              <c:numCache>
                <c:formatCode>#,##0\ "M€"</c:formatCode>
                <c:ptCount val="2"/>
                <c:pt idx="0">
                  <c:v>0.47566159999999996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Normandie!$N$166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Normandie!$O$163:$P$163</c:f>
              <c:strCache>
                <c:ptCount val="2"/>
                <c:pt idx="0">
                  <c:v>Normandie</c:v>
                </c:pt>
                <c:pt idx="1">
                  <c:v>France entière</c:v>
                </c:pt>
              </c:strCache>
            </c:strRef>
          </c:cat>
          <c:val>
            <c:numRef>
              <c:f>Normandie!$O$166:$P$166</c:f>
              <c:numCache>
                <c:formatCode>#,##0\ "M€"</c:formatCode>
                <c:ptCount val="2"/>
                <c:pt idx="0">
                  <c:v>145.7388887215221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415872"/>
        <c:axId val="132417408"/>
      </c:barChart>
      <c:catAx>
        <c:axId val="13241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17408"/>
        <c:crosses val="autoZero"/>
        <c:auto val="1"/>
        <c:lblAlgn val="ctr"/>
        <c:lblOffset val="100"/>
        <c:noMultiLvlLbl val="0"/>
      </c:catAx>
      <c:valAx>
        <c:axId val="132417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41587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'Bourgogne-Franche-Comté'!$N$105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'Bourgogne-Franche-Comté'!$O$104:$P$104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'Bourgogne-Franche-Comté'!$O$105:$P$105</c:f>
              <c:numCache>
                <c:formatCode>#,##0\ "M€"</c:formatCode>
                <c:ptCount val="2"/>
                <c:pt idx="0">
                  <c:v>119.18525174827495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'Bourgogne-Franche-Comté'!$N$106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'Bourgogne-Franche-Comté'!$O$104:$P$104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'Bourgogne-Franche-Comté'!$O$106:$P$106</c:f>
              <c:numCache>
                <c:formatCode>#,##0\ "M€"</c:formatCode>
                <c:ptCount val="2"/>
                <c:pt idx="0">
                  <c:v>7.5475098900000006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'Bourgogne-Franche-Comté'!$N$107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'Bourgogne-Franche-Comté'!$O$104:$P$104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'Bourgogne-Franche-Comté'!$O$107:$P$107</c:f>
              <c:numCache>
                <c:formatCode>#,##0\ "M€"</c:formatCode>
                <c:ptCount val="2"/>
                <c:pt idx="0">
                  <c:v>31.354689385167106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'Bourgogne-Franche-Comté'!$N$108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'Bourgogne-Franche-Comté'!$O$104:$P$104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'Bourgogne-Franche-Comté'!$O$108:$P$108</c:f>
              <c:numCache>
                <c:formatCode>#,##0\ "M€"</c:formatCode>
                <c:ptCount val="2"/>
                <c:pt idx="0">
                  <c:v>18.149520468346267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'Bourgogne-Franche-Comté'!$N$109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'Bourgogne-Franche-Comté'!$O$104:$P$104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'Bourgogne-Franche-Comté'!$O$109:$P$109</c:f>
              <c:numCache>
                <c:formatCode>#,##0\ "M€"</c:formatCode>
                <c:ptCount val="2"/>
                <c:pt idx="0">
                  <c:v>6.712843586193884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'Bourgogne-Franche-Comté'!$N$110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'Bourgogne-Franche-Comté'!$O$104:$P$104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'Bourgogne-Franche-Comté'!$O$110:$P$110</c:f>
              <c:numCache>
                <c:formatCode>#,##0\ "M€"</c:formatCode>
                <c:ptCount val="2"/>
                <c:pt idx="0">
                  <c:v>3.2632983578534684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677952"/>
        <c:axId val="43696128"/>
      </c:barChart>
      <c:catAx>
        <c:axId val="4367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43696128"/>
        <c:crosses val="autoZero"/>
        <c:auto val="1"/>
        <c:lblAlgn val="ctr"/>
        <c:lblOffset val="100"/>
        <c:noMultiLvlLbl val="0"/>
      </c:catAx>
      <c:valAx>
        <c:axId val="43696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67795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'Nouvelle-Aquitaine'!$O$54</c:f>
              <c:strCache>
                <c:ptCount val="1"/>
                <c:pt idx="0">
                  <c:v>Nouvelle-Aquitaine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7633556189904579E-2"/>
                  <c:y val="-1.815255694251434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015952786695433E-2"/>
                  <c:y val="1.8044800764406286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906247022369E-3"/>
                  <c:y val="-1.484472125499331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333199848908374E-3"/>
                  <c:y val="-4.581886849038476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4.4288137927907976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84461152882205E-2"/>
                  <c:y val="-3.406326686653770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'Nouvelle-Aquitaine'!$N$55:$N$62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'Nouvelle-Aquitaine'!$O$55:$O$62</c:f>
              <c:numCache>
                <c:formatCode>0.0%</c:formatCode>
                <c:ptCount val="8"/>
                <c:pt idx="0">
                  <c:v>0.36172466168783723</c:v>
                </c:pt>
                <c:pt idx="1">
                  <c:v>0.10418627778999483</c:v>
                </c:pt>
                <c:pt idx="2">
                  <c:v>1.2386787343713172E-2</c:v>
                </c:pt>
                <c:pt idx="3">
                  <c:v>0.20954698462376337</c:v>
                </c:pt>
                <c:pt idx="4">
                  <c:v>0.10107112951985743</c:v>
                </c:pt>
                <c:pt idx="5">
                  <c:v>7.1863314616965338E-2</c:v>
                </c:pt>
                <c:pt idx="6">
                  <c:v>0.13632221812081952</c:v>
                </c:pt>
                <c:pt idx="7">
                  <c:v>1.0045072913048821E-3</c:v>
                </c:pt>
              </c:numCache>
            </c:numRef>
          </c:val>
        </c:ser>
        <c:ser>
          <c:idx val="1"/>
          <c:order val="1"/>
          <c:tx>
            <c:strRef>
              <c:f>'Nouvelle-Aquitaine'!$P$54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'Nouvelle-Aquitaine'!$N$55:$N$62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'Nouvelle-Aquitaine'!$P$55:$P$62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43520"/>
        <c:axId val="130151552"/>
      </c:barChart>
      <c:catAx>
        <c:axId val="132443520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130151552"/>
        <c:crosses val="autoZero"/>
        <c:auto val="1"/>
        <c:lblAlgn val="ctr"/>
        <c:lblOffset val="100"/>
        <c:noMultiLvlLbl val="0"/>
      </c:catAx>
      <c:valAx>
        <c:axId val="1301515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244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35370578674"/>
          <c:y val="0.39451967326507725"/>
          <c:w val="0.11188361454818148"/>
          <c:h val="0.13359237825557047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2.40035656883534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5932447860845524E-2"/>
                  <c:y val="1.15175335521369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6.4755184817729596E-3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'Nouvelle-Aquitaine'!$N$89:$N$95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'Nouvelle-Aquitaine'!$P$89:$P$95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9.37619193916864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'Nouvelle-Aquitaine'!$N$89:$N$95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'Nouvelle-Aquitaine'!$O$89:$O$95</c:f>
              <c:numCache>
                <c:formatCode>#,##0\ "M€"</c:formatCode>
                <c:ptCount val="7"/>
                <c:pt idx="0">
                  <c:v>59.687946301083393</c:v>
                </c:pt>
                <c:pt idx="1">
                  <c:v>169.6721445504237</c:v>
                </c:pt>
                <c:pt idx="2">
                  <c:v>53.278300377772702</c:v>
                </c:pt>
                <c:pt idx="3">
                  <c:v>47.616217990191466</c:v>
                </c:pt>
                <c:pt idx="4">
                  <c:v>15.313485157467152</c:v>
                </c:pt>
                <c:pt idx="5">
                  <c:v>65.714264603150937</c:v>
                </c:pt>
                <c:pt idx="6">
                  <c:v>4.6653439963973886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'Nouvelle-Aquitaine'!$N$105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'Nouvelle-Aquitaine'!$O$104:$P$104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'Nouvelle-Aquitaine'!$O$105:$P$105</c:f>
              <c:numCache>
                <c:formatCode>#,##0\ "M€"</c:formatCode>
                <c:ptCount val="2"/>
                <c:pt idx="0">
                  <c:v>267.87626109476315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'Nouvelle-Aquitaine'!$N$106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'Nouvelle-Aquitaine'!$O$104:$P$104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'Nouvelle-Aquitaine'!$O$106:$P$106</c:f>
              <c:numCache>
                <c:formatCode>#,##0\ "M€"</c:formatCode>
                <c:ptCount val="2"/>
                <c:pt idx="0">
                  <c:v>17.91439754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'Nouvelle-Aquitaine'!$N$107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'Nouvelle-Aquitaine'!$O$104:$P$104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'Nouvelle-Aquitaine'!$O$107:$P$107</c:f>
              <c:numCache>
                <c:formatCode>#,##0\ "M€"</c:formatCode>
                <c:ptCount val="2"/>
                <c:pt idx="0">
                  <c:v>63.797365685187977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'Nouvelle-Aquitaine'!$N$108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'Nouvelle-Aquitaine'!$O$104:$P$104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'Nouvelle-Aquitaine'!$O$108:$P$108</c:f>
              <c:numCache>
                <c:formatCode>#,##0\ "M€"</c:formatCode>
                <c:ptCount val="2"/>
                <c:pt idx="0">
                  <c:v>38.628540170785506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'Nouvelle-Aquitaine'!$N$109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'Nouvelle-Aquitaine'!$O$104:$P$104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'Nouvelle-Aquitaine'!$O$109:$P$109</c:f>
              <c:numCache>
                <c:formatCode>#,##0\ "M€"</c:formatCode>
                <c:ptCount val="2"/>
                <c:pt idx="0">
                  <c:v>17.432601115823473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'Nouvelle-Aquitaine'!$N$110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'Nouvelle-Aquitaine'!$O$104:$P$104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'Nouvelle-Aquitaine'!$O$110:$P$110</c:f>
              <c:numCache>
                <c:formatCode>#,##0\ "M€"</c:formatCode>
                <c:ptCount val="2"/>
                <c:pt idx="0">
                  <c:v>11.47066029883101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0295296"/>
        <c:axId val="130296832"/>
      </c:barChart>
      <c:catAx>
        <c:axId val="13029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296832"/>
        <c:crosses val="autoZero"/>
        <c:auto val="1"/>
        <c:lblAlgn val="ctr"/>
        <c:lblOffset val="100"/>
        <c:noMultiLvlLbl val="0"/>
      </c:catAx>
      <c:valAx>
        <c:axId val="130296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029529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'Nouvelle-Aquitaine'!$N$138:$N$140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'Nouvelle-Aquitaine'!$O$138:$O$140</c:f>
              <c:numCache>
                <c:formatCode>#,##0\ "M€"</c:formatCode>
                <c:ptCount val="3"/>
                <c:pt idx="0">
                  <c:v>120.5203539396467</c:v>
                </c:pt>
                <c:pt idx="1">
                  <c:v>18.192415961089065</c:v>
                </c:pt>
                <c:pt idx="2">
                  <c:v>20.393731991226147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'Nouvelle-Aquitaine'!$N$138:$N$140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'Nouvelle-Aquitaine'!$P$138:$P$140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'Nouvelle-Aquitaine'!$N$144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'Nouvelle-Aquitaine'!$O$143:$P$143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'Nouvelle-Aquitaine'!$O$144:$P$144</c:f>
              <c:numCache>
                <c:formatCode>#,##0\ "M€"</c:formatCode>
                <c:ptCount val="2"/>
                <c:pt idx="0">
                  <c:v>9.2503549700000001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'Nouvelle-Aquitaine'!$N$145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'Nouvelle-Aquitaine'!$O$143:$P$143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'Nouvelle-Aquitaine'!$O$145:$P$145</c:f>
              <c:numCache>
                <c:formatCode>#,##0\ "M€"</c:formatCode>
                <c:ptCount val="2"/>
                <c:pt idx="0">
                  <c:v>22.966369881589717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'Nouvelle-Aquitaine'!$N$146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'Nouvelle-Aquitaine'!$O$143:$P$143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'Nouvelle-Aquitaine'!$O$146:$P$146</c:f>
              <c:numCache>
                <c:formatCode>#,##0\ "M€"</c:formatCode>
                <c:ptCount val="2"/>
                <c:pt idx="0">
                  <c:v>26.720914140615164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'Nouvelle-Aquitaine'!$N$147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'Nouvelle-Aquitaine'!$O$143:$P$143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'Nouvelle-Aquitaine'!$O$147:$P$147</c:f>
              <c:numCache>
                <c:formatCode>#,##0\ "M€"</c:formatCode>
                <c:ptCount val="2"/>
                <c:pt idx="0">
                  <c:v>97.056216033110275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'Nouvelle-Aquitaine'!$N$148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'Nouvelle-Aquitaine'!$O$143:$P$143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'Nouvelle-Aquitaine'!$O$148:$P$148</c:f>
              <c:numCache>
                <c:formatCode>#,##0\ "M€"</c:formatCode>
                <c:ptCount val="2"/>
                <c:pt idx="0">
                  <c:v>3.1126468666467062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978176"/>
        <c:axId val="132979712"/>
      </c:barChart>
      <c:catAx>
        <c:axId val="13297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79712"/>
        <c:crosses val="autoZero"/>
        <c:auto val="1"/>
        <c:lblAlgn val="ctr"/>
        <c:lblOffset val="100"/>
        <c:noMultiLvlLbl val="0"/>
      </c:catAx>
      <c:valAx>
        <c:axId val="132979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97817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0900615037162407"/>
                  <c:y val="-0.346916735715448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2910871915091075E-2"/>
                  <c:y val="5.805315721620500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1183054693514081E-2"/>
                  <c:y val="4.609129913371892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'Nouvelle-Aquitaine'!$N$190:$N$194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'Nouvelle-Aquitaine'!$O$190:$O$194</c:f>
              <c:numCache>
                <c:formatCode>#,##0\ "M€"</c:formatCode>
                <c:ptCount val="5"/>
                <c:pt idx="0">
                  <c:v>34.63712921657946</c:v>
                </c:pt>
                <c:pt idx="1">
                  <c:v>375.49647153463172</c:v>
                </c:pt>
                <c:pt idx="2">
                  <c:v>82.618635298332464</c:v>
                </c:pt>
                <c:pt idx="3">
                  <c:v>158.66783645501246</c:v>
                </c:pt>
                <c:pt idx="4">
                  <c:v>41.143973064746433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2.0438653194679513E-2"/>
                  <c:y val="4.57026467050460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2.4808823489967088E-2"/>
                  <c:y val="-8.2980892155248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'Nouvelle-Aquitaine'!$N$190:$N$194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'Nouvelle-Aquitaine'!$P$190:$P$194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'Nouvelle-Aquitaine'!$N$212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'Nouvelle-Aquitaine'!$O$210:$P$210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'Nouvelle-Aquitaine'!$O$212:$P$212</c:f>
              <c:numCache>
                <c:formatCode>#,##0\ "M€"</c:formatCode>
                <c:ptCount val="2"/>
                <c:pt idx="0">
                  <c:v>287.11277520173775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'Nouvelle-Aquitaine'!$N$213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'Nouvelle-Aquitaine'!$O$210:$P$210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'Nouvelle-Aquitaine'!$O$213:$P$213</c:f>
              <c:numCache>
                <c:formatCode>#,##0\ "M€"</c:formatCode>
                <c:ptCount val="2"/>
                <c:pt idx="0">
                  <c:v>41.705927785772175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'Nouvelle-Aquitaine'!$N$214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'Nouvelle-Aquitaine'!$O$210:$P$210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'Nouvelle-Aquitaine'!$O$214:$P$214</c:f>
              <c:numCache>
                <c:formatCode>#,##0\ "M€"</c:formatCode>
                <c:ptCount val="2"/>
                <c:pt idx="0">
                  <c:v>156.3477577597223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'Nouvelle-Aquitaine'!$N$215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'Nouvelle-Aquitaine'!$O$210:$P$210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'Nouvelle-Aquitaine'!$O$215:$P$215</c:f>
              <c:numCache>
                <c:formatCode>#,##0\ "M€"</c:formatCode>
                <c:ptCount val="2"/>
                <c:pt idx="0">
                  <c:v>1.8055544782094877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'Nouvelle-Aquitaine'!$N$216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'Nouvelle-Aquitaine'!$O$210:$P$210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'Nouvelle-Aquitaine'!$O$216:$P$216</c:f>
              <c:numCache>
                <c:formatCode>#,##0\ "M€"</c:formatCode>
                <c:ptCount val="2"/>
                <c:pt idx="0">
                  <c:v>68.405665652488238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5207168"/>
        <c:axId val="135229440"/>
      </c:barChart>
      <c:catAx>
        <c:axId val="13520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29440"/>
        <c:crosses val="autoZero"/>
        <c:auto val="1"/>
        <c:lblAlgn val="ctr"/>
        <c:lblOffset val="100"/>
        <c:noMultiLvlLbl val="0"/>
      </c:catAx>
      <c:valAx>
        <c:axId val="135229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20716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'Bourgogne-Franche-Comté'!$N$138:$N$140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'Bourgogne-Franche-Comté'!$O$138:$O$140</c:f>
              <c:numCache>
                <c:formatCode>#,##0\ "M€"</c:formatCode>
                <c:ptCount val="3"/>
                <c:pt idx="0">
                  <c:v>61.67172391124361</c:v>
                </c:pt>
                <c:pt idx="1">
                  <c:v>7.3228362920982839</c:v>
                </c:pt>
                <c:pt idx="2">
                  <c:v>20.350739254491018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'Nouvelle-Aquitaine'!$N$157:$N$160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'Nouvelle-Aquitaine'!$O$157:$O$160</c:f>
              <c:numCache>
                <c:formatCode>#,##0\ "M€"</c:formatCode>
                <c:ptCount val="4"/>
                <c:pt idx="0">
                  <c:v>16.569861753993749</c:v>
                </c:pt>
                <c:pt idx="1">
                  <c:v>32.545276543027946</c:v>
                </c:pt>
                <c:pt idx="2">
                  <c:v>209.44001897709259</c:v>
                </c:pt>
                <c:pt idx="3">
                  <c:v>5.9699871645005551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'Nouvelle-Aquitaine'!$N$157:$N$160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'Nouvelle-Aquitaine'!$P$157:$P$160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'Nouvelle-Aquitaine'!$N$164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'Nouvelle-Aquitaine'!$O$163:$P$163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'Nouvelle-Aquitaine'!$O$164:$P$164</c:f>
              <c:numCache>
                <c:formatCode>#,##0\ "M€"</c:formatCode>
                <c:ptCount val="2"/>
                <c:pt idx="0">
                  <c:v>6.3090785666181013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'Nouvelle-Aquitaine'!$N$165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6505864749752863E-17"/>
                  <c:y val="-1.30769226808927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'Nouvelle-Aquitaine'!$O$163:$P$163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'Nouvelle-Aquitaine'!$O$165:$P$165</c:f>
              <c:numCache>
                <c:formatCode>#,##0\ "M€"</c:formatCode>
                <c:ptCount val="2"/>
                <c:pt idx="0">
                  <c:v>0.59897626999999998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'Nouvelle-Aquitaine'!$N$166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'Nouvelle-Aquitaine'!$O$163:$P$163</c:f>
              <c:strCache>
                <c:ptCount val="2"/>
                <c:pt idx="0">
                  <c:v>Nouvelle-Aquitaine</c:v>
                </c:pt>
                <c:pt idx="1">
                  <c:v>France entière</c:v>
                </c:pt>
              </c:strCache>
            </c:strRef>
          </c:cat>
          <c:val>
            <c:numRef>
              <c:f>'Nouvelle-Aquitaine'!$O$166:$P$166</c:f>
              <c:numCache>
                <c:formatCode>#,##0\ "M€"</c:formatCode>
                <c:ptCount val="2"/>
                <c:pt idx="0">
                  <c:v>257.61708960199672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5299072"/>
        <c:axId val="135300608"/>
      </c:barChart>
      <c:catAx>
        <c:axId val="13529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300608"/>
        <c:crosses val="autoZero"/>
        <c:auto val="1"/>
        <c:lblAlgn val="ctr"/>
        <c:lblOffset val="100"/>
        <c:noMultiLvlLbl val="0"/>
      </c:catAx>
      <c:valAx>
        <c:axId val="135300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29907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Occitanie!$O$54</c:f>
              <c:strCache>
                <c:ptCount val="1"/>
                <c:pt idx="0">
                  <c:v>Occitanie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7633556189904579E-2"/>
                  <c:y val="-1.815255694251434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015952786695433E-2"/>
                  <c:y val="-2.698263521395180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906247022369E-3"/>
                  <c:y val="-1.70591281513887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010551641453683E-2"/>
                  <c:y val="-8.173951251662984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6.643220689186196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84428765496962E-2"/>
                  <c:y val="-6.72794354831678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Occitanie!$N$55:$N$62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Occitanie!$O$55:$O$62</c:f>
              <c:numCache>
                <c:formatCode>0.0%</c:formatCode>
                <c:ptCount val="8"/>
                <c:pt idx="0">
                  <c:v>0.34183878613977892</c:v>
                </c:pt>
                <c:pt idx="1">
                  <c:v>0.10801978287454192</c:v>
                </c:pt>
                <c:pt idx="2">
                  <c:v>1.4498770448129295E-2</c:v>
                </c:pt>
                <c:pt idx="3">
                  <c:v>0.22468369569949834</c:v>
                </c:pt>
                <c:pt idx="4">
                  <c:v>0.11591927664286844</c:v>
                </c:pt>
                <c:pt idx="5">
                  <c:v>7.2451590522049858E-2</c:v>
                </c:pt>
                <c:pt idx="6">
                  <c:v>0.12025301718813458</c:v>
                </c:pt>
                <c:pt idx="7">
                  <c:v>1.3481652527223204E-3</c:v>
                </c:pt>
              </c:numCache>
            </c:numRef>
          </c:val>
        </c:ser>
        <c:ser>
          <c:idx val="1"/>
          <c:order val="1"/>
          <c:tx>
            <c:strRef>
              <c:f>Occitanie!$P$54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Occitanie!$N$55:$N$62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Occitanie!$P$55:$P$62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76288"/>
        <c:axId val="136082176"/>
      </c:barChart>
      <c:catAx>
        <c:axId val="136076288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136082176"/>
        <c:crosses val="autoZero"/>
        <c:auto val="1"/>
        <c:lblAlgn val="ctr"/>
        <c:lblOffset val="100"/>
        <c:noMultiLvlLbl val="0"/>
      </c:catAx>
      <c:valAx>
        <c:axId val="1360821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607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35370578674"/>
          <c:y val="0.39451967326507725"/>
          <c:w val="0.11188361454818148"/>
          <c:h val="0.1003762923115256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974522436373622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2415878879982888E-3"/>
                  <c:y val="6.943389633143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2339305937746708E-3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Occitanie!$N$89:$N$95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Occitanie!$P$89:$P$95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8.00394242602908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Occitanie!$N$89:$N$95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Occitanie!$O$89:$O$95</c:f>
              <c:numCache>
                <c:formatCode>#,##0\ "M€"</c:formatCode>
                <c:ptCount val="7"/>
                <c:pt idx="0">
                  <c:v>63.275303714034145</c:v>
                </c:pt>
                <c:pt idx="1">
                  <c:v>170.88719252880222</c:v>
                </c:pt>
                <c:pt idx="2">
                  <c:v>48.394385553175717</c:v>
                </c:pt>
                <c:pt idx="3">
                  <c:v>44.726218098093874</c:v>
                </c:pt>
                <c:pt idx="4">
                  <c:v>13.707226313277438</c:v>
                </c:pt>
                <c:pt idx="5">
                  <c:v>72.218184579810114</c:v>
                </c:pt>
                <c:pt idx="6">
                  <c:v>6.8882058299999986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Occitanie!$N$105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Occitanie!$O$104:$P$104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Occitanie!$O$105:$P$105</c:f>
              <c:numCache>
                <c:formatCode>#,##0\ "M€"</c:formatCode>
                <c:ptCount val="2"/>
                <c:pt idx="0">
                  <c:v>273.23383928705715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Occitanie!$N$106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Occitanie!$O$104:$P$104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Occitanie!$O$106:$P$106</c:f>
              <c:numCache>
                <c:formatCode>#,##0\ "M€"</c:formatCode>
                <c:ptCount val="2"/>
                <c:pt idx="0">
                  <c:v>19.131548980000002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Occitanie!$N$107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Occitanie!$O$104:$P$104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Occitanie!$O$107:$P$107</c:f>
              <c:numCache>
                <c:formatCode>#,##0\ "M€"</c:formatCode>
                <c:ptCount val="2"/>
                <c:pt idx="0">
                  <c:v>64.844642589308009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Occitanie!$N$108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Occitanie!$O$104:$P$104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Occitanie!$O$108:$P$108</c:f>
              <c:numCache>
                <c:formatCode>#,##0\ "M€"</c:formatCode>
                <c:ptCount val="2"/>
                <c:pt idx="0">
                  <c:v>39.012279501677376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Occitanie!$N$109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Occitanie!$O$104:$P$104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Occitanie!$O$109:$P$109</c:f>
              <c:numCache>
                <c:formatCode>#,##0\ "M€"</c:formatCode>
                <c:ptCount val="2"/>
                <c:pt idx="0">
                  <c:v>14.383335914794801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Occitanie!$N$110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Occitanie!$O$104:$P$104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Occitanie!$O$110:$P$110</c:f>
              <c:numCache>
                <c:formatCode>#,##0\ "M€"</c:formatCode>
                <c:ptCount val="2"/>
                <c:pt idx="0">
                  <c:v>10.467690380984914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1931648"/>
        <c:axId val="141933184"/>
      </c:barChart>
      <c:catAx>
        <c:axId val="14193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1933184"/>
        <c:crosses val="autoZero"/>
        <c:auto val="1"/>
        <c:lblAlgn val="ctr"/>
        <c:lblOffset val="100"/>
        <c:noMultiLvlLbl val="0"/>
      </c:catAx>
      <c:valAx>
        <c:axId val="141933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93164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Occitanie!$N$138:$N$140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Occitanie!$O$138:$O$140</c:f>
              <c:numCache>
                <c:formatCode>#,##0\ "M€"</c:formatCode>
                <c:ptCount val="3"/>
                <c:pt idx="0">
                  <c:v>112.3021309717813</c:v>
                </c:pt>
                <c:pt idx="1">
                  <c:v>39.801644974508299</c:v>
                </c:pt>
                <c:pt idx="2">
                  <c:v>27.052704500000001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Occitanie!$N$138:$N$140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Occitanie!$P$138:$P$140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Occitanie!$N$144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Occitanie!$O$143:$P$143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Occitanie!$O$144:$P$144</c:f>
              <c:numCache>
                <c:formatCode>#,##0\ "M€"</c:formatCode>
                <c:ptCount val="2"/>
                <c:pt idx="0">
                  <c:v>8.4348648200000031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Occitanie!$N$145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Occitanie!$O$143:$P$143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Occitanie!$O$145:$P$145</c:f>
              <c:numCache>
                <c:formatCode>#,##0\ "M€"</c:formatCode>
                <c:ptCount val="2"/>
                <c:pt idx="0">
                  <c:v>23.702040130532602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Occitanie!$N$146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Occitanie!$O$143:$P$143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Occitanie!$O$146:$P$146</c:f>
              <c:numCache>
                <c:formatCode>#,##0\ "M€"</c:formatCode>
                <c:ptCount val="2"/>
                <c:pt idx="0">
                  <c:v>32.815933895756984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Occitanie!$N$147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Occitanie!$O$143:$P$143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Occitanie!$O$147:$P$147</c:f>
              <c:numCache>
                <c:formatCode>#,##0\ "M€"</c:formatCode>
                <c:ptCount val="2"/>
                <c:pt idx="0">
                  <c:v>113.0736416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Occitanie!$N$148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16470249743602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Occitanie!$O$143:$P$143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Occitanie!$O$148:$P$148</c:f>
              <c:numCache>
                <c:formatCode>#,##0\ "M€"</c:formatCode>
                <c:ptCount val="2"/>
                <c:pt idx="0">
                  <c:v>1.1299999999999999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5693440"/>
        <c:axId val="135694976"/>
      </c:barChart>
      <c:catAx>
        <c:axId val="13569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5694976"/>
        <c:crosses val="autoZero"/>
        <c:auto val="1"/>
        <c:lblAlgn val="ctr"/>
        <c:lblOffset val="100"/>
        <c:noMultiLvlLbl val="0"/>
      </c:catAx>
      <c:valAx>
        <c:axId val="135694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693440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'Bourgogne-Franche-Comté'!$N$138:$N$140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'Bourgogne-Franche-Comté'!$P$138:$P$140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3.4064421991132523E-3"/>
                  <c:y val="-0.358472414183926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51262129718866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5028150087306843E-2"/>
                  <c:y val="4.60930984505183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Occitanie!$N$190:$N$194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Occitanie!$O$190:$O$194</c:f>
              <c:numCache>
                <c:formatCode>#,##0\ "M€"</c:formatCode>
                <c:ptCount val="5"/>
                <c:pt idx="0">
                  <c:v>39.116834985644012</c:v>
                </c:pt>
                <c:pt idx="1">
                  <c:v>377.99341823673075</c:v>
                </c:pt>
                <c:pt idx="2">
                  <c:v>65.470019204482369</c:v>
                </c:pt>
                <c:pt idx="3">
                  <c:v>134.98214576526721</c:v>
                </c:pt>
                <c:pt idx="4">
                  <c:v>29.255214162287345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2.8215265689080341E-2"/>
                  <c:y val="-8.29807027459165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Occitanie!$N$190:$N$194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Occitanie!$P$190:$P$194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Occitanie!$N$212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Occitanie!$O$210:$P$210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Occitanie!$O$212:$P$212</c:f>
              <c:numCache>
                <c:formatCode>#,##0\ "M€"</c:formatCode>
                <c:ptCount val="2"/>
                <c:pt idx="0">
                  <c:v>223.45948330543214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Occitanie!$N$213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Occitanie!$O$210:$P$210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Occitanie!$O$213:$P$213</c:f>
              <c:numCache>
                <c:formatCode>#,##0\ "M€"</c:formatCode>
                <c:ptCount val="2"/>
                <c:pt idx="0">
                  <c:v>32.707770679219905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Occitanie!$N$214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Occitanie!$O$210:$P$210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Occitanie!$O$214:$P$214</c:f>
              <c:numCache>
                <c:formatCode>#,##0\ "M€"</c:formatCode>
                <c:ptCount val="2"/>
                <c:pt idx="0">
                  <c:v>140.58770655063029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Occitanie!$N$215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Occitanie!$O$210:$P$210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Occitanie!$O$215:$P$215</c:f>
              <c:numCache>
                <c:formatCode>#,##0\ "M€"</c:formatCode>
                <c:ptCount val="2"/>
                <c:pt idx="0">
                  <c:v>2.4929999999999999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Occitanie!$N$216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Occitanie!$O$210:$P$210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Occitanie!$O$216:$P$216</c:f>
              <c:numCache>
                <c:formatCode>#,##0\ "M€"</c:formatCode>
                <c:ptCount val="2"/>
                <c:pt idx="0">
                  <c:v>77.662612816302143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247808"/>
        <c:axId val="142249344"/>
      </c:barChart>
      <c:catAx>
        <c:axId val="14224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249344"/>
        <c:crosses val="autoZero"/>
        <c:auto val="1"/>
        <c:lblAlgn val="ctr"/>
        <c:lblOffset val="100"/>
        <c:noMultiLvlLbl val="0"/>
      </c:catAx>
      <c:valAx>
        <c:axId val="142249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224780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Occitanie!$N$157:$N$160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Occitanie!$O$157:$O$160</c:f>
              <c:numCache>
                <c:formatCode>#,##0\ "M€"</c:formatCode>
                <c:ptCount val="4"/>
                <c:pt idx="0">
                  <c:v>17.957627381594655</c:v>
                </c:pt>
                <c:pt idx="1">
                  <c:v>33.296994192725634</c:v>
                </c:pt>
                <c:pt idx="2">
                  <c:v>201.70191631485702</c:v>
                </c:pt>
                <c:pt idx="3">
                  <c:v>3.2170000000000001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Occitanie!$N$157:$N$160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Occitanie!$P$157:$P$160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Occitanie!$N$164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Occitanie!$O$163:$P$163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Occitanie!$O$164:$P$164</c:f>
              <c:numCache>
                <c:formatCode>#,##0\ "M€"</c:formatCode>
                <c:ptCount val="2"/>
                <c:pt idx="0">
                  <c:v>3.6120000000000001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Occitanie!$N$165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Occitanie!$O$163:$P$163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Occitanie!$O$165:$P$165</c:f>
              <c:numCache>
                <c:formatCode>#,##0\ "M€"</c:formatCode>
                <c:ptCount val="2"/>
                <c:pt idx="0">
                  <c:v>0.49470973000000001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Occitanie!$N$166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Occitanie!$O$163:$P$163</c:f>
              <c:strCache>
                <c:ptCount val="2"/>
                <c:pt idx="0">
                  <c:v>Occitanie</c:v>
                </c:pt>
                <c:pt idx="1">
                  <c:v>France entière</c:v>
                </c:pt>
              </c:strCache>
            </c:strRef>
          </c:cat>
          <c:val>
            <c:numRef>
              <c:f>Occitanie!$O$166:$P$166</c:f>
              <c:numCache>
                <c:formatCode>#,##0\ "M€"</c:formatCode>
                <c:ptCount val="2"/>
                <c:pt idx="0">
                  <c:v>252.06682815917731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077312"/>
        <c:axId val="142087296"/>
      </c:barChart>
      <c:catAx>
        <c:axId val="14207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2087296"/>
        <c:crosses val="autoZero"/>
        <c:auto val="1"/>
        <c:lblAlgn val="ctr"/>
        <c:lblOffset val="100"/>
        <c:noMultiLvlLbl val="0"/>
      </c:catAx>
      <c:valAx>
        <c:axId val="142087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207731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'Pays-de-la-Loire'!$O$54</c:f>
              <c:strCache>
                <c:ptCount val="1"/>
                <c:pt idx="0">
                  <c:v>Pays-de-la-Loire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7633556189904579E-2"/>
                  <c:y val="-7.351272935239931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77336958414008E-2"/>
                  <c:y val="-2.255382142116101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4621379035852142E-3"/>
                  <c:y val="-5.248963849371509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719358131722602E-3"/>
                  <c:y val="-0.1166798891750375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84428765496962E-2"/>
                  <c:y val="-2.299129755525991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'Pays-de-la-Loire'!$N$55:$N$62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'Pays-de-la-Loire'!$O$55:$O$62</c:f>
              <c:numCache>
                <c:formatCode>0.0%</c:formatCode>
                <c:ptCount val="8"/>
                <c:pt idx="0">
                  <c:v>0.30601019090412401</c:v>
                </c:pt>
                <c:pt idx="1">
                  <c:v>9.5007484636700834E-2</c:v>
                </c:pt>
                <c:pt idx="2">
                  <c:v>1.2674289380169509E-2</c:v>
                </c:pt>
                <c:pt idx="3">
                  <c:v>0.201263568547314</c:v>
                </c:pt>
                <c:pt idx="4">
                  <c:v>0.10734078159832916</c:v>
                </c:pt>
                <c:pt idx="5">
                  <c:v>0.10696770320473584</c:v>
                </c:pt>
                <c:pt idx="6">
                  <c:v>0.16734202060106065</c:v>
                </c:pt>
                <c:pt idx="7">
                  <c:v>9.5006649987965021E-4</c:v>
                </c:pt>
              </c:numCache>
            </c:numRef>
          </c:val>
        </c:ser>
        <c:ser>
          <c:idx val="1"/>
          <c:order val="1"/>
          <c:tx>
            <c:strRef>
              <c:f>'Pays-de-la-Loire'!$P$54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'Pays-de-la-Loire'!$N$55:$N$62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'Pays-de-la-Loire'!$P$55:$P$62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93120"/>
        <c:axId val="44294912"/>
      </c:barChart>
      <c:catAx>
        <c:axId val="44293120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44294912"/>
        <c:crosses val="autoZero"/>
        <c:auto val="1"/>
        <c:lblAlgn val="ctr"/>
        <c:lblOffset val="100"/>
        <c:noMultiLvlLbl val="0"/>
      </c:catAx>
      <c:valAx>
        <c:axId val="442949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429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40113890239"/>
          <c:y val="0.32144417689449484"/>
          <c:w val="0.11188361454818148"/>
          <c:h val="0.1003762923115256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1.15486883039119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2690859972847234E-2"/>
                  <c:y val="1.15175335521369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7.6572942236180048E-6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'Pays-de-la-Loire'!$N$89:$N$95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'Pays-de-la-Loire'!$P$89:$P$95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264925534089891E-2"/>
                  <c:y val="-4.663847492295053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8.69004917407507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9.7247636639949259E-3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'Pays-de-la-Loire'!$N$89:$N$95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'Pays-de-la-Loire'!$O$89:$O$95</c:f>
              <c:numCache>
                <c:formatCode>#,##0\ "M€"</c:formatCode>
                <c:ptCount val="7"/>
                <c:pt idx="0">
                  <c:v>40.296763710562836</c:v>
                </c:pt>
                <c:pt idx="1">
                  <c:v>93.742156974153531</c:v>
                </c:pt>
                <c:pt idx="2">
                  <c:v>29.919471558629539</c:v>
                </c:pt>
                <c:pt idx="3">
                  <c:v>21.303728058719138</c:v>
                </c:pt>
                <c:pt idx="4">
                  <c:v>11.183935202227802</c:v>
                </c:pt>
                <c:pt idx="5">
                  <c:v>38.452523845124524</c:v>
                </c:pt>
                <c:pt idx="6">
                  <c:v>3.0865764599999999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'Pays-de-la-Loire'!$N$105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'Pays-de-la-Loire'!$O$104:$P$104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'Pays-de-la-Loire'!$O$105:$P$105</c:f>
              <c:numCache>
                <c:formatCode>#,##0\ "M€"</c:formatCode>
                <c:ptCount val="2"/>
                <c:pt idx="0">
                  <c:v>160.52682951637684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'Pays-de-la-Loire'!$N$106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'Pays-de-la-Loire'!$O$104:$P$104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'Pays-de-la-Loire'!$O$106:$P$106</c:f>
              <c:numCache>
                <c:formatCode>#,##0\ "M€"</c:formatCode>
                <c:ptCount val="2"/>
                <c:pt idx="0">
                  <c:v>8.8194963399999988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'Pays-de-la-Loire'!$N$107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'Pays-de-la-Loire'!$O$104:$P$104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'Pays-de-la-Loire'!$O$107:$P$107</c:f>
              <c:numCache>
                <c:formatCode>#,##0\ "M€"</c:formatCode>
                <c:ptCount val="2"/>
                <c:pt idx="0">
                  <c:v>39.911401726339029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'Pays-de-la-Loire'!$N$108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'Pays-de-la-Loire'!$O$104:$P$104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'Pays-de-la-Loire'!$O$108:$P$108</c:f>
              <c:numCache>
                <c:formatCode>#,##0\ "M€"</c:formatCode>
                <c:ptCount val="2"/>
                <c:pt idx="0">
                  <c:v>19.041738498072917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'Pays-de-la-Loire'!$N$109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'Pays-de-la-Loire'!$O$104:$P$104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'Pays-de-la-Loire'!$O$109:$P$109</c:f>
              <c:numCache>
                <c:formatCode>#,##0\ "M€"</c:formatCode>
                <c:ptCount val="2"/>
                <c:pt idx="0">
                  <c:v>4.5458174158006521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'Pays-de-la-Loire'!$N$110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'Pays-de-la-Loire'!$O$104:$P$104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'Pays-de-la-Loire'!$O$110:$P$110</c:f>
              <c:numCache>
                <c:formatCode>#,##0\ "M€"</c:formatCode>
                <c:ptCount val="2"/>
                <c:pt idx="0">
                  <c:v>5.7427777554421011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173312"/>
        <c:axId val="142174848"/>
      </c:barChart>
      <c:catAx>
        <c:axId val="14217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2174848"/>
        <c:crosses val="autoZero"/>
        <c:auto val="1"/>
        <c:lblAlgn val="ctr"/>
        <c:lblOffset val="100"/>
        <c:noMultiLvlLbl val="0"/>
      </c:catAx>
      <c:valAx>
        <c:axId val="1421748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217331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2966351551993155E-2"/>
                  <c:y val="2.40035656883534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5932447860845524E-2"/>
                  <c:y val="1.38046164859060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6.4755184817729596E-3"/>
                  <c:y val="2.24818451536802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'Auvergne-Rhône-Alpes'!$N$89:$N$95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'Auvergne-Rhône-Alpes'!$P$89:$P$95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'Bourgogne-Franche-Comté'!$N$144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'Bourgogne-Franche-Comté'!$O$143:$P$143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'Bourgogne-Franche-Comté'!$O$144:$P$144</c:f>
              <c:numCache>
                <c:formatCode>#,##0\ "M€"</c:formatCode>
                <c:ptCount val="2"/>
                <c:pt idx="0">
                  <c:v>4.1213680999999998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'Bourgogne-Franche-Comté'!$N$145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'Bourgogne-Franche-Comté'!$O$143:$P$143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'Bourgogne-Franche-Comté'!$O$145:$P$145</c:f>
              <c:numCache>
                <c:formatCode>#,##0\ "M€"</c:formatCode>
                <c:ptCount val="2"/>
                <c:pt idx="0">
                  <c:v>10.988567891988991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'Bourgogne-Franche-Comté'!$N$146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'Bourgogne-Franche-Comté'!$O$143:$P$143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'Bourgogne-Franche-Comté'!$O$146:$P$146</c:f>
              <c:numCache>
                <c:formatCode>#,##0\ "M€"</c:formatCode>
                <c:ptCount val="2"/>
                <c:pt idx="0">
                  <c:v>11.087892791352914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'Bourgogne-Franche-Comté'!$N$147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'Bourgogne-Franche-Comté'!$O$143:$P$143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'Bourgogne-Franche-Comté'!$O$147:$P$147</c:f>
              <c:numCache>
                <c:formatCode>#,##0\ "M€"</c:formatCode>
                <c:ptCount val="2"/>
                <c:pt idx="0">
                  <c:v>59.20744792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'Bourgogne-Franche-Comté'!$N$148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'Bourgogne-Franche-Comté'!$O$143:$P$143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'Bourgogne-Franche-Comté'!$O$148:$P$148</c:f>
              <c:numCache>
                <c:formatCode>#,##0\ "M€"</c:formatCode>
                <c:ptCount val="2"/>
                <c:pt idx="0">
                  <c:v>3.940022754491018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189952"/>
        <c:axId val="44199936"/>
      </c:barChart>
      <c:catAx>
        <c:axId val="4418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44199936"/>
        <c:crosses val="autoZero"/>
        <c:auto val="1"/>
        <c:lblAlgn val="ctr"/>
        <c:lblOffset val="100"/>
        <c:noMultiLvlLbl val="0"/>
      </c:catAx>
      <c:valAx>
        <c:axId val="44199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418995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0.10639414990822403"/>
                  <c:y val="0.1319714500361599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4.1726148760929956E-2"/>
                  <c:y val="0.1352511968325220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'Pays-de-la-Loire'!$N$138:$N$140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'Pays-de-la-Loire'!$O$138:$O$140</c:f>
              <c:numCache>
                <c:formatCode>#,##0\ "M€"</c:formatCode>
                <c:ptCount val="3"/>
                <c:pt idx="0">
                  <c:v>95.734168589294654</c:v>
                </c:pt>
                <c:pt idx="1">
                  <c:v>4.5729741165813786</c:v>
                </c:pt>
                <c:pt idx="2">
                  <c:v>4.1856817863473061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'Pays-de-la-Loire'!$N$138:$N$140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'Pays-de-la-Loire'!$P$138:$P$140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'Pays-de-la-Loire'!$N$144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'Pays-de-la-Loire'!$O$143:$P$143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'Pays-de-la-Loire'!$O$144:$P$144</c:f>
              <c:numCache>
                <c:formatCode>#,##0\ "M€"</c:formatCode>
                <c:ptCount val="2"/>
                <c:pt idx="0">
                  <c:v>5.1999476799999984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'Pays-de-la-Loire'!$N$145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'Pays-de-la-Loire'!$O$143:$P$143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'Pays-de-la-Loire'!$O$145:$P$145</c:f>
              <c:numCache>
                <c:formatCode>#,##0\ "M€"</c:formatCode>
                <c:ptCount val="2"/>
                <c:pt idx="0">
                  <c:v>4.8507239519397105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'Pays-de-la-Loire'!$N$146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'Pays-de-la-Loire'!$O$143:$P$143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'Pays-de-la-Loire'!$O$146:$P$146</c:f>
              <c:numCache>
                <c:formatCode>#,##0\ "M€"</c:formatCode>
                <c:ptCount val="2"/>
                <c:pt idx="0">
                  <c:v>20.66373783393632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'Pays-de-la-Loire'!$N$147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'Pays-de-la-Loire'!$O$143:$P$143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'Pays-de-la-Loire'!$O$147:$P$147</c:f>
              <c:numCache>
                <c:formatCode>#,##0\ "M€"</c:formatCode>
                <c:ptCount val="2"/>
                <c:pt idx="0">
                  <c:v>71.87182820000001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'Pays-de-la-Loire'!$N$148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'Pays-de-la-Loire'!$O$143:$P$143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'Pays-de-la-Loire'!$O$148:$P$148</c:f>
              <c:numCache>
                <c:formatCode>#,##0\ "M€"</c:formatCode>
                <c:ptCount val="2"/>
                <c:pt idx="0">
                  <c:v>1.9065868263473056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738560"/>
        <c:axId val="142740096"/>
      </c:barChart>
      <c:catAx>
        <c:axId val="14273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2740096"/>
        <c:crosses val="autoZero"/>
        <c:auto val="1"/>
        <c:lblAlgn val="ctr"/>
        <c:lblOffset val="100"/>
        <c:noMultiLvlLbl val="0"/>
      </c:catAx>
      <c:valAx>
        <c:axId val="142740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2738560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1241259257073732"/>
                  <c:y val="-0.251135051377942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9.2851031186380675E-3"/>
                  <c:y val="-8.184303336399302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9.63728096174324E-4"/>
                  <c:y val="-2.57016389168865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'Pays-de-la-Loire'!$N$190:$N$194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'Pays-de-la-Loire'!$O$190:$O$194</c:f>
              <c:numCache>
                <c:formatCode>#,##0\ "M€"</c:formatCode>
                <c:ptCount val="5"/>
                <c:pt idx="0">
                  <c:v>12.99180581347982</c:v>
                </c:pt>
                <c:pt idx="1">
                  <c:v>174.34997621241669</c:v>
                </c:pt>
                <c:pt idx="2">
                  <c:v>56.17286704221452</c:v>
                </c:pt>
                <c:pt idx="3">
                  <c:v>114.00543659058189</c:v>
                </c:pt>
                <c:pt idx="4">
                  <c:v>17.10882973085684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2.1402381290853836E-2"/>
                  <c:y val="-8.29812975844931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'Pays-de-la-Loire'!$N$190:$N$194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'Pays-de-la-Loire'!$P$190:$P$194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'Pays-de-la-Loire'!$N$212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'Pays-de-la-Loire'!$O$210:$P$210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'Pays-de-la-Loire'!$O$212:$P$212</c:f>
              <c:numCache>
                <c:formatCode>#,##0\ "M€"</c:formatCode>
                <c:ptCount val="2"/>
                <c:pt idx="0">
                  <c:v>184.69241525787623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'Pays-de-la-Loire'!$N$213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'Pays-de-la-Loire'!$O$210:$P$210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'Pays-de-la-Loire'!$O$213:$P$213</c:f>
              <c:numCache>
                <c:formatCode>#,##0\ "M€"</c:formatCode>
                <c:ptCount val="2"/>
                <c:pt idx="0">
                  <c:v>35.399008234700744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'Pays-de-la-Loire'!$N$214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'Pays-de-la-Loire'!$O$210:$P$210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'Pays-de-la-Loire'!$O$214:$P$214</c:f>
              <c:numCache>
                <c:formatCode>#,##0\ "M€"</c:formatCode>
                <c:ptCount val="2"/>
                <c:pt idx="0">
                  <c:v>124.92861060428646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'Pays-de-la-Loire'!$N$215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'Pays-de-la-Loire'!$O$210:$P$210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'Pays-de-la-Loire'!$O$215:$P$215</c:f>
              <c:numCache>
                <c:formatCode>#,##0\ "M€"</c:formatCode>
                <c:ptCount val="2"/>
                <c:pt idx="0">
                  <c:v>2.2647569999999999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'Pays-de-la-Loire'!$N$216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'Pays-de-la-Loire'!$O$210:$P$210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'Pays-de-la-Loire'!$O$216:$P$216</c:f>
              <c:numCache>
                <c:formatCode>#,##0\ "M€"</c:formatCode>
                <c:ptCount val="2"/>
                <c:pt idx="0">
                  <c:v>77.323175640000215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882688"/>
        <c:axId val="142884224"/>
      </c:barChart>
      <c:catAx>
        <c:axId val="142882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884224"/>
        <c:crosses val="autoZero"/>
        <c:auto val="1"/>
        <c:lblAlgn val="ctr"/>
        <c:lblOffset val="100"/>
        <c:noMultiLvlLbl val="0"/>
      </c:catAx>
      <c:valAx>
        <c:axId val="142884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288268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'Pays-de-la-Loire'!$N$157:$N$160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'Pays-de-la-Loire'!$O$157:$O$160</c:f>
              <c:numCache>
                <c:formatCode>#,##0\ "M€"</c:formatCode>
                <c:ptCount val="4"/>
                <c:pt idx="0">
                  <c:v>17.679508033636004</c:v>
                </c:pt>
                <c:pt idx="1">
                  <c:v>33.622186678704018</c:v>
                </c:pt>
                <c:pt idx="2">
                  <c:v>183.5715155204351</c:v>
                </c:pt>
                <c:pt idx="3">
                  <c:v>6.8648429999999996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'Pays-de-la-Loire'!$N$157:$N$160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'Pays-de-la-Loire'!$P$157:$P$160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'Pays-de-la-Loire'!$N$164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'Pays-de-la-Loire'!$O$163:$P$163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'Pays-de-la-Loire'!$O$164:$P$164</c:f>
              <c:numCache>
                <c:formatCode>#,##0\ "M€"</c:formatCode>
                <c:ptCount val="2"/>
                <c:pt idx="0">
                  <c:v>6.8648429999999996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'Pays-de-la-Loire'!$N$165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'Pays-de-la-Loire'!$O$163:$P$163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'Pays-de-la-Loire'!$O$165:$P$165</c:f>
              <c:numCache>
                <c:formatCode>#,##0\ "M€"</c:formatCode>
                <c:ptCount val="2"/>
                <c:pt idx="0">
                  <c:v>0.47536862999999996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'Pays-de-la-Loire'!$N$166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'Pays-de-la-Loire'!$O$163:$P$163</c:f>
              <c:strCache>
                <c:ptCount val="2"/>
                <c:pt idx="0">
                  <c:v>Pays-de-la-Loire</c:v>
                </c:pt>
                <c:pt idx="1">
                  <c:v>France entière</c:v>
                </c:pt>
              </c:strCache>
            </c:strRef>
          </c:cat>
          <c:val>
            <c:numRef>
              <c:f>'Pays-de-la-Loire'!$O$166:$P$166</c:f>
              <c:numCache>
                <c:formatCode>#,##0\ "M€"</c:formatCode>
                <c:ptCount val="2"/>
                <c:pt idx="0">
                  <c:v>234.39784160277512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3060352"/>
        <c:axId val="143086720"/>
      </c:barChart>
      <c:catAx>
        <c:axId val="14306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086720"/>
        <c:crosses val="autoZero"/>
        <c:auto val="1"/>
        <c:lblAlgn val="ctr"/>
        <c:lblOffset val="100"/>
        <c:noMultiLvlLbl val="0"/>
      </c:catAx>
      <c:valAx>
        <c:axId val="143086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306035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'Provence-Alpes-Côte d''Azur'!$O$54</c:f>
              <c:strCache>
                <c:ptCount val="1"/>
                <c:pt idx="0">
                  <c:v>Provence-Alpes-Côte d'Azur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7633556189904579E-2"/>
                  <c:y val="-1.815255694251434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015952786695433E-2"/>
                  <c:y val="-2.624159353602421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8716812758773E-3"/>
                  <c:y val="-1.558280148326887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010551641453683E-2"/>
                  <c:y val="-1.26027650444537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8.857627585581595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84428765496962E-2"/>
                  <c:y val="-6.063621479398161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'Provence-Alpes-Côte d''Azur'!$N$55:$N$62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'Provence-Alpes-Côte d''Azur'!$O$55:$O$62</c:f>
              <c:numCache>
                <c:formatCode>0.0%</c:formatCode>
                <c:ptCount val="8"/>
                <c:pt idx="0">
                  <c:v>0.32655476007821682</c:v>
                </c:pt>
                <c:pt idx="1">
                  <c:v>0.12153679791061821</c:v>
                </c:pt>
                <c:pt idx="2">
                  <c:v>1.6064435849558984E-2</c:v>
                </c:pt>
                <c:pt idx="3">
                  <c:v>0.23388057289286945</c:v>
                </c:pt>
                <c:pt idx="4">
                  <c:v>0.11790690628980194</c:v>
                </c:pt>
                <c:pt idx="5">
                  <c:v>7.0373536196414593E-2</c:v>
                </c:pt>
                <c:pt idx="6">
                  <c:v>0.11207182019737444</c:v>
                </c:pt>
                <c:pt idx="7">
                  <c:v>9.4905862872122972E-4</c:v>
                </c:pt>
              </c:numCache>
            </c:numRef>
          </c:val>
        </c:ser>
        <c:ser>
          <c:idx val="1"/>
          <c:order val="1"/>
          <c:tx>
            <c:strRef>
              <c:f>'Provence-Alpes-Côte d''Azur'!$P$54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'Provence-Alpes-Côte d''Azur'!$N$55:$N$62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'Provence-Alpes-Côte d''Azur'!$P$55:$P$62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89536"/>
        <c:axId val="142369152"/>
      </c:barChart>
      <c:catAx>
        <c:axId val="142289536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142369152"/>
        <c:crosses val="autoZero"/>
        <c:auto val="1"/>
        <c:lblAlgn val="ctr"/>
        <c:lblOffset val="100"/>
        <c:noMultiLvlLbl val="0"/>
      </c:catAx>
      <c:valAx>
        <c:axId val="1423691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228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40113890239"/>
          <c:y val="0.30372892172333166"/>
          <c:w val="0.11188361454818148"/>
          <c:h val="0.15573644721952445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9.5380381575171064E-2"/>
                  <c:y val="-0.3184831907786709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2910871915091075E-2"/>
                  <c:y val="5.805315721620500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5028150087306843E-2"/>
                  <c:y val="-2.021412176123737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'Bourgogne-Franche-Comté'!$N$190:$N$194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'Bourgogne-Franche-Comté'!$O$190:$O$194</c:f>
              <c:numCache>
                <c:formatCode>#,##0\ "M€"</c:formatCode>
                <c:ptCount val="5"/>
                <c:pt idx="0">
                  <c:v>17.752756318498669</c:v>
                </c:pt>
                <c:pt idx="1">
                  <c:v>188.63806477557767</c:v>
                </c:pt>
                <c:pt idx="2">
                  <c:v>49.361193170747711</c:v>
                </c:pt>
                <c:pt idx="3">
                  <c:v>83.556322854380838</c:v>
                </c:pt>
                <c:pt idx="4">
                  <c:v>16.969799571453784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4.68743950260448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2415878879982888E-3"/>
                  <c:y val="6.943389633143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2339305937746708E-3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'Provence-Alpes-Côte d''Azur'!$N$89:$N$95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'Provence-Alpes-Côte d''Azur'!$P$89:$P$95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1.2966351551993155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8.4613589304089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6.4831757759965187E-3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'Provence-Alpes-Côte d''Azur'!$N$89:$N$95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'Provence-Alpes-Côte d''Azur'!$O$89:$O$95</c:f>
              <c:numCache>
                <c:formatCode>#,##0\ "M€"</c:formatCode>
                <c:ptCount val="7"/>
                <c:pt idx="0">
                  <c:v>63.606797919934344</c:v>
                </c:pt>
                <c:pt idx="1">
                  <c:v>151.20312662762672</c:v>
                </c:pt>
                <c:pt idx="2">
                  <c:v>46.491879353971456</c:v>
                </c:pt>
                <c:pt idx="3">
                  <c:v>43.4113408562378</c:v>
                </c:pt>
                <c:pt idx="4">
                  <c:v>14.053594682331084</c:v>
                </c:pt>
                <c:pt idx="5">
                  <c:v>68.116098168467758</c:v>
                </c:pt>
                <c:pt idx="6">
                  <c:v>4.6756867200000007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'Provence-Alpes-Côte d''Azur'!$N$105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d''Azur'!$O$104:$P$104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d''Azur'!$O$105:$P$105</c:f>
              <c:numCache>
                <c:formatCode>#,##0\ "M€"</c:formatCode>
                <c:ptCount val="2"/>
                <c:pt idx="0">
                  <c:v>244.18212807123464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'Provence-Alpes-Côte d''Azur'!$N$106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d''Azur'!$O$104:$P$104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d''Azur'!$O$106:$P$106</c:f>
              <c:numCache>
                <c:formatCode>#,##0\ "M€"</c:formatCode>
                <c:ptCount val="2"/>
                <c:pt idx="0">
                  <c:v>16.294076779999997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'Provence-Alpes-Côte d''Azur'!$N$107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d''Azur'!$O$104:$P$104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d''Azur'!$O$107:$P$107</c:f>
              <c:numCache>
                <c:formatCode>#,##0\ "M€"</c:formatCode>
                <c:ptCount val="2"/>
                <c:pt idx="0">
                  <c:v>63.889428082103457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'Provence-Alpes-Côte d''Azur'!$N$108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d''Azur'!$O$104:$P$104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d''Azur'!$O$108:$P$108</c:f>
              <c:numCache>
                <c:formatCode>#,##0\ "M€"</c:formatCode>
                <c:ptCount val="2"/>
                <c:pt idx="0">
                  <c:v>38.117026437444231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'Provence-Alpes-Côte d''Azur'!$N$109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d''Azur'!$O$104:$P$104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d''Azur'!$O$109:$P$109</c:f>
              <c:numCache>
                <c:formatCode>#,##0\ "M€"</c:formatCode>
                <c:ptCount val="2"/>
                <c:pt idx="0">
                  <c:v>18.157079160792602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'Provence-Alpes-Côte d''Azur'!$N$110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d''Azur'!$O$104:$P$104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d''Azur'!$O$110:$P$110</c:f>
              <c:numCache>
                <c:formatCode>#,##0\ "M€"</c:formatCode>
                <c:ptCount val="2"/>
                <c:pt idx="0">
                  <c:v>12.242413856994208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3160064"/>
        <c:axId val="143161600"/>
      </c:barChart>
      <c:catAx>
        <c:axId val="14316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3161600"/>
        <c:crosses val="autoZero"/>
        <c:auto val="1"/>
        <c:lblAlgn val="ctr"/>
        <c:lblOffset val="100"/>
        <c:noMultiLvlLbl val="0"/>
      </c:catAx>
      <c:valAx>
        <c:axId val="143161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3160064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'Provence-Alpes-Côte d''Azur'!$N$138:$N$140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'Provence-Alpes-Côte d''Azur'!$O$138:$O$140</c:f>
              <c:numCache>
                <c:formatCode>#,##0\ "M€"</c:formatCode>
                <c:ptCount val="3"/>
                <c:pt idx="0">
                  <c:v>119.57775175671122</c:v>
                </c:pt>
                <c:pt idx="1">
                  <c:v>27.941112348856709</c:v>
                </c:pt>
                <c:pt idx="2">
                  <c:v>10.596592316467065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'Provence-Alpes-Côte d''Azur'!$N$138:$N$140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'Provence-Alpes-Côte d''Azur'!$P$138:$P$140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'Provence-Alpes-Côte d''Azur'!$N$144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d''Azur'!$O$143:$P$143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d''Azur'!$O$144:$P$144</c:f>
              <c:numCache>
                <c:formatCode>#,##0\ "M€"</c:formatCode>
                <c:ptCount val="2"/>
                <c:pt idx="0">
                  <c:v>6.4459178799999997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'Provence-Alpes-Côte d''Azur'!$N$145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d''Azur'!$O$143:$P$143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d''Azur'!$O$145:$P$145</c:f>
              <c:numCache>
                <c:formatCode>#,##0\ "M€"</c:formatCode>
                <c:ptCount val="2"/>
                <c:pt idx="0">
                  <c:v>22.702662631212306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'Provence-Alpes-Côte d''Azur'!$N$146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d''Azur'!$O$143:$P$143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d''Azur'!$O$146:$P$146</c:f>
              <c:numCache>
                <c:formatCode>#,##0\ "M€"</c:formatCode>
                <c:ptCount val="2"/>
                <c:pt idx="0">
                  <c:v>30.253489144355626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'Provence-Alpes-Côte d''Azur'!$N$147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d''Azur'!$O$143:$P$143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d''Azur'!$O$147:$P$147</c:f>
              <c:numCache>
                <c:formatCode>#,##0\ "M€"</c:formatCode>
                <c:ptCount val="2"/>
                <c:pt idx="0">
                  <c:v>94.662000000000006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'Provence-Alpes-Côte d''Azur'!$N$148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d''Azur'!$O$143:$P$143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d''Azur'!$O$148:$P$148</c:f>
              <c:numCache>
                <c:formatCode>#,##0\ "M€"</c:formatCode>
                <c:ptCount val="2"/>
                <c:pt idx="0">
                  <c:v>4.0513867664670657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319232"/>
        <c:axId val="144320768"/>
      </c:barChart>
      <c:catAx>
        <c:axId val="14431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320768"/>
        <c:crosses val="autoZero"/>
        <c:auto val="1"/>
        <c:lblAlgn val="ctr"/>
        <c:lblOffset val="100"/>
        <c:noMultiLvlLbl val="0"/>
      </c:catAx>
      <c:valAx>
        <c:axId val="144320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31923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2.0438653194679513E-2"/>
                  <c:y val="-0.389210862614804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7.43227050967606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4.1841034485533349E-2"/>
                  <c:y val="4.609307058513747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'Provence-Alpes-Côte d''Azur'!$N$190:$N$194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'Provence-Alpes-Côte d''Azur'!$O$190:$O$194</c:f>
              <c:numCache>
                <c:formatCode>#,##0\ "M€"</c:formatCode>
                <c:ptCount val="5"/>
                <c:pt idx="0">
                  <c:v>31.898556455997923</c:v>
                </c:pt>
                <c:pt idx="1">
                  <c:v>328.47355974653277</c:v>
                </c:pt>
                <c:pt idx="2">
                  <c:v>58.277279383509189</c:v>
                </c:pt>
                <c:pt idx="3">
                  <c:v>87.883365947575612</c:v>
                </c:pt>
                <c:pt idx="4">
                  <c:v>26.456763489198455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84345922864201E-2"/>
                  <c:y val="-8.2980892155248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'Provence-Alpes-Côte d''Azur'!$N$190:$N$194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'Provence-Alpes-Côte d''Azur'!$P$190:$P$194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'Provence-Alpes-Côte d''Azur'!$N$212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d''Azur'!$O$210:$P$210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d''Azur'!$O$212:$P$212</c:f>
              <c:numCache>
                <c:formatCode>#,##0\ "M€"</c:formatCode>
                <c:ptCount val="2"/>
                <c:pt idx="0">
                  <c:v>158.05812665875186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'Provence-Alpes-Côte d''Azur'!$N$213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d''Azur'!$O$210:$P$210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d''Azur'!$O$213:$P$213</c:f>
              <c:numCache>
                <c:formatCode>#,##0\ "M€"</c:formatCode>
                <c:ptCount val="2"/>
                <c:pt idx="0">
                  <c:v>26.263237390719567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'Provence-Alpes-Côte d''Azur'!$N$214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d''Azur'!$O$210:$P$210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d''Azur'!$O$214:$P$214</c:f>
              <c:numCache>
                <c:formatCode>#,##0\ "M€"</c:formatCode>
                <c:ptCount val="2"/>
                <c:pt idx="0">
                  <c:v>126.31095565078604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'Provence-Alpes-Côte d''Azur'!$N$215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d''Azur'!$O$210:$P$210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d''Azur'!$O$215:$P$215</c:f>
              <c:numCache>
                <c:formatCode>#,##0\ "M€"</c:formatCode>
                <c:ptCount val="2"/>
                <c:pt idx="0">
                  <c:v>0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'Provence-Alpes-Côte d''Azur'!$N$216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d''Azur'!$O$210:$P$210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d''Azur'!$O$216:$P$216</c:f>
              <c:numCache>
                <c:formatCode>#,##0\ "M€"</c:formatCode>
                <c:ptCount val="2"/>
                <c:pt idx="0">
                  <c:v>61.918083386487886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5749504"/>
        <c:axId val="145751040"/>
      </c:barChart>
      <c:catAx>
        <c:axId val="14574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751040"/>
        <c:crosses val="autoZero"/>
        <c:auto val="1"/>
        <c:lblAlgn val="ctr"/>
        <c:lblOffset val="100"/>
        <c:noMultiLvlLbl val="0"/>
      </c:catAx>
      <c:valAx>
        <c:axId val="145751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749504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'Provence-Alpes-Côte d''Azur'!$N$157:$N$160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'Provence-Alpes-Côte d''Azur'!$O$157:$O$160</c:f>
              <c:numCache>
                <c:formatCode>#,##0\ "M€"</c:formatCode>
                <c:ptCount val="4"/>
                <c:pt idx="0">
                  <c:v>13.298606587826223</c:v>
                </c:pt>
                <c:pt idx="1">
                  <c:v>22.557467384620608</c:v>
                </c:pt>
                <c:pt idx="2">
                  <c:v>153.6308320559379</c:v>
                </c:pt>
                <c:pt idx="3">
                  <c:v>21.622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84345922864201E-2"/>
                  <c:y val="-8.2980892155248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'Bourgogne-Franche-Comté'!$N$190:$N$194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'Bourgogne-Franche-Comté'!$P$190:$P$194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'Provence-Alpes-Côte d''Azur'!$N$157:$N$160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'Provence-Alpes-Côte d''Azur'!$P$157:$P$160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'Provence-Alpes-Côte d''Azur'!$N$164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d''Azur'!$O$163:$P$163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d''Azur'!$O$164:$P$164</c:f>
              <c:numCache>
                <c:formatCode>#,##0\ "M€"</c:formatCode>
                <c:ptCount val="2"/>
                <c:pt idx="0">
                  <c:v>21.646999999999998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'Provence-Alpes-Côte d''Azur'!$N$165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d''Azur'!$O$163:$P$163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d''Azur'!$O$165:$P$165</c:f>
              <c:numCache>
                <c:formatCode>#,##0\ "M€"</c:formatCode>
                <c:ptCount val="2"/>
                <c:pt idx="0">
                  <c:v>0.46603331999999997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'Provence-Alpes-Côte d''Azur'!$N$166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'Provence-Alpes-Côte d''Azur'!$O$163:$P$163</c:f>
              <c:strCache>
                <c:ptCount val="2"/>
                <c:pt idx="0">
                  <c:v>Provence-Alpes-Côte d'Azur</c:v>
                </c:pt>
                <c:pt idx="1">
                  <c:v>France entière</c:v>
                </c:pt>
              </c:strCache>
            </c:strRef>
          </c:cat>
          <c:val>
            <c:numRef>
              <c:f>'Provence-Alpes-Côte d''Azur'!$O$166:$P$166</c:f>
              <c:numCache>
                <c:formatCode>#,##0\ "M€"</c:formatCode>
                <c:ptCount val="2"/>
                <c:pt idx="0">
                  <c:v>188.9958727083847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8216832"/>
        <c:axId val="147981056"/>
      </c:barChart>
      <c:catAx>
        <c:axId val="148216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7981056"/>
        <c:crosses val="autoZero"/>
        <c:auto val="1"/>
        <c:lblAlgn val="ctr"/>
        <c:lblOffset val="100"/>
        <c:noMultiLvlLbl val="0"/>
      </c:catAx>
      <c:valAx>
        <c:axId val="1479810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821683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'Bourgogne-Franche-Comté'!$N$212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'Bourgogne-Franche-Comté'!$O$210:$P$210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'Bourgogne-Franche-Comté'!$O$212:$P$212</c:f>
              <c:numCache>
                <c:formatCode>#,##0\ "M€"</c:formatCode>
                <c:ptCount val="2"/>
                <c:pt idx="0">
                  <c:v>122.22265299420877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'Bourgogne-Franche-Comté'!$N$213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'Bourgogne-Franche-Comté'!$O$210:$P$210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'Bourgogne-Franche-Comté'!$O$213:$P$213</c:f>
              <c:numCache>
                <c:formatCode>#,##0\ "M€"</c:formatCode>
                <c:ptCount val="2"/>
                <c:pt idx="0">
                  <c:v>22.070338937457972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'Bourgogne-Franche-Comté'!$N$214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'Bourgogne-Franche-Comté'!$O$210:$P$210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'Bourgogne-Franche-Comté'!$O$214:$P$214</c:f>
              <c:numCache>
                <c:formatCode>#,##0\ "M€"</c:formatCode>
                <c:ptCount val="2"/>
                <c:pt idx="0">
                  <c:v>85.952808136828011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'Bourgogne-Franche-Comté'!$N$215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'Bourgogne-Franche-Comté'!$O$210:$P$210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'Bourgogne-Franche-Comté'!$O$215:$P$215</c:f>
              <c:numCache>
                <c:formatCode>#,##0\ "M€"</c:formatCode>
                <c:ptCount val="2"/>
                <c:pt idx="0">
                  <c:v>2.84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'Bourgogne-Franche-Comté'!$N$216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'Bourgogne-Franche-Comté'!$O$210:$P$210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'Bourgogne-Franche-Comté'!$O$216:$P$216</c:f>
              <c:numCache>
                <c:formatCode>#,##0\ "M€"</c:formatCode>
                <c:ptCount val="2"/>
                <c:pt idx="0">
                  <c:v>31.651549872878569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841408"/>
        <c:axId val="45847296"/>
      </c:barChart>
      <c:catAx>
        <c:axId val="4584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45847296"/>
        <c:crosses val="autoZero"/>
        <c:auto val="1"/>
        <c:lblAlgn val="ctr"/>
        <c:lblOffset val="100"/>
        <c:noMultiLvlLbl val="0"/>
      </c:catAx>
      <c:valAx>
        <c:axId val="45847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584140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'Bourgogne-Franche-Comté'!$N$157:$N$160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'Bourgogne-Franche-Comté'!$O$157:$O$160</c:f>
              <c:numCache>
                <c:formatCode>#,##0\ "M€"</c:formatCode>
                <c:ptCount val="4"/>
                <c:pt idx="0">
                  <c:v>8.5755553467457375</c:v>
                </c:pt>
                <c:pt idx="1">
                  <c:v>17.068154823902255</c:v>
                </c:pt>
                <c:pt idx="2">
                  <c:v>107.39247917276563</c:v>
                </c:pt>
                <c:pt idx="3">
                  <c:v>3.3690000000000002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'Bourgogne-Franche-Comté'!$N$157:$N$160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'Bourgogne-Franche-Comté'!$P$157:$P$160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'Bourgogne-Franche-Comté'!$N$164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'Bourgogne-Franche-Comté'!$O$163:$P$163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'Bourgogne-Franche-Comté'!$O$164:$P$164</c:f>
              <c:numCache>
                <c:formatCode>#,##0\ "M€"</c:formatCode>
                <c:ptCount val="2"/>
                <c:pt idx="0">
                  <c:v>3.3690000000000002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'Bourgogne-Franche-Comté'!$N$165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'Bourgogne-Franche-Comté'!$O$163:$P$163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'Bourgogne-Franche-Comté'!$O$165:$P$165</c:f>
              <c:numCache>
                <c:formatCode>#,##0\ "M€"</c:formatCode>
                <c:ptCount val="2"/>
                <c:pt idx="0">
                  <c:v>0.13536159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'Bourgogne-Franche-Comté'!$N$166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'Bourgogne-Franche-Comté'!$O$163:$P$163</c:f>
              <c:strCache>
                <c:ptCount val="2"/>
                <c:pt idx="0">
                  <c:v>Bourgogne-Franche-Comté</c:v>
                </c:pt>
                <c:pt idx="1">
                  <c:v>France entière</c:v>
                </c:pt>
              </c:strCache>
            </c:strRef>
          </c:cat>
          <c:val>
            <c:numRef>
              <c:f>'Bourgogne-Franche-Comté'!$O$166:$P$166</c:f>
              <c:numCache>
                <c:formatCode>#,##0\ "M€"</c:formatCode>
                <c:ptCount val="2"/>
                <c:pt idx="0">
                  <c:v>132.90082775341364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937408"/>
        <c:axId val="45938944"/>
      </c:barChart>
      <c:catAx>
        <c:axId val="4593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45938944"/>
        <c:crosses val="autoZero"/>
        <c:auto val="1"/>
        <c:lblAlgn val="ctr"/>
        <c:lblOffset val="100"/>
        <c:noMultiLvlLbl val="0"/>
      </c:catAx>
      <c:valAx>
        <c:axId val="45938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593740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Bretagne!$O$54</c:f>
              <c:strCache>
                <c:ptCount val="1"/>
                <c:pt idx="0">
                  <c:v>Bretagne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6394940361623158E-2"/>
                  <c:y val="-3.36534052172821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77294481809105E-2"/>
                  <c:y val="-1.14817889411802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906247022369E-3"/>
                  <c:y val="-1.70591281513887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719358131722602E-3"/>
                  <c:y val="-1.038835814805838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6.643220689186196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261660422059808E-2"/>
                  <c:y val="-6.28506216903770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Bretagne!$N$55:$N$62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Bretagne!$O$55:$O$62</c:f>
              <c:numCache>
                <c:formatCode>0.0%</c:formatCode>
                <c:ptCount val="8"/>
                <c:pt idx="0">
                  <c:v>0.32059904413495827</c:v>
                </c:pt>
                <c:pt idx="1">
                  <c:v>0.10214164564455155</c:v>
                </c:pt>
                <c:pt idx="2">
                  <c:v>1.2564178352138156E-2</c:v>
                </c:pt>
                <c:pt idx="3">
                  <c:v>0.22794198306721036</c:v>
                </c:pt>
                <c:pt idx="4">
                  <c:v>0.12103765371841828</c:v>
                </c:pt>
                <c:pt idx="5">
                  <c:v>8.808894053854581E-2</c:v>
                </c:pt>
                <c:pt idx="6">
                  <c:v>0.12564154964678864</c:v>
                </c:pt>
                <c:pt idx="7">
                  <c:v>1.003746720816564E-3</c:v>
                </c:pt>
              </c:numCache>
            </c:numRef>
          </c:val>
        </c:ser>
        <c:ser>
          <c:idx val="1"/>
          <c:order val="1"/>
          <c:tx>
            <c:strRef>
              <c:f>Bretagne!$P$54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Bretagne!$N$55:$N$62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Bretagne!$P$55:$P$62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43008"/>
        <c:axId val="57644544"/>
      </c:barChart>
      <c:catAx>
        <c:axId val="57643008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57644544"/>
        <c:crosses val="autoZero"/>
        <c:auto val="1"/>
        <c:lblAlgn val="ctr"/>
        <c:lblOffset val="100"/>
        <c:noMultiLvlLbl val="0"/>
      </c:catAx>
      <c:valAx>
        <c:axId val="576445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7643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40113890239"/>
          <c:y val="0.31922976999809943"/>
          <c:w val="0.11188361454818148"/>
          <c:h val="0.1003762923115256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1.1327363506620385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7245084208540788E-3"/>
                  <c:y val="1.60916994196752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9.717106369771248E-3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Bretagne!$N$89:$N$95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Bretagne!$P$89:$P$95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5.94556815631975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6.4831757759966375E-3"/>
                  <c:y val="-2.287082521899265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Bretagne!$N$89:$N$95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Bretagne!$O$89:$O$95</c:f>
              <c:numCache>
                <c:formatCode>#,##0\ "M€"</c:formatCode>
                <c:ptCount val="7"/>
                <c:pt idx="0">
                  <c:v>31.21889439263412</c:v>
                </c:pt>
                <c:pt idx="1">
                  <c:v>82.375240551363476</c:v>
                </c:pt>
                <c:pt idx="2">
                  <c:v>24.521456109483271</c:v>
                </c:pt>
                <c:pt idx="3">
                  <c:v>22.749952283265515</c:v>
                </c:pt>
                <c:pt idx="4">
                  <c:v>8.2925675931156686</c:v>
                </c:pt>
                <c:pt idx="5">
                  <c:v>37.467897239745547</c:v>
                </c:pt>
                <c:pt idx="6">
                  <c:v>3.1474124400000001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1.9449272084848947E-2"/>
                  <c:y val="-0.125789538704459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6.4831757759965776E-3"/>
                  <c:y val="5.25944339974996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2.09817310729514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'Auvergne-Rhône-Alpes'!$N$89:$N$95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'Auvergne-Rhône-Alpes'!$O$89:$O$95</c:f>
              <c:numCache>
                <c:formatCode>#,##0\ "M€"</c:formatCode>
                <c:ptCount val="7"/>
                <c:pt idx="0">
                  <c:v>68.416691216848591</c:v>
                </c:pt>
                <c:pt idx="1">
                  <c:v>196.63011980140206</c:v>
                </c:pt>
                <c:pt idx="2">
                  <c:v>63.479098815712462</c:v>
                </c:pt>
                <c:pt idx="3">
                  <c:v>65.218275695816189</c:v>
                </c:pt>
                <c:pt idx="4">
                  <c:v>20.54427412557985</c:v>
                </c:pt>
                <c:pt idx="5">
                  <c:v>102.30544561333684</c:v>
                </c:pt>
                <c:pt idx="6">
                  <c:v>8.1312101800000001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Bretagne!$N$105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Bretagne!$O$104:$P$104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Bretagne!$O$105:$P$105</c:f>
              <c:numCache>
                <c:formatCode>#,##0\ "M€"</c:formatCode>
                <c:ptCount val="2"/>
                <c:pt idx="0">
                  <c:v>132.32532204869082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Bretagne!$N$106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Bretagne!$O$104:$P$104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Bretagne!$O$106:$P$106</c:f>
              <c:numCache>
                <c:formatCode>#,##0\ "M€"</c:formatCode>
                <c:ptCount val="2"/>
                <c:pt idx="0">
                  <c:v>8.7926320099999984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Bretagne!$N$107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Bretagne!$O$104:$P$104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Bretagne!$O$107:$P$107</c:f>
              <c:numCache>
                <c:formatCode>#,##0\ "M€"</c:formatCode>
                <c:ptCount val="2"/>
                <c:pt idx="0">
                  <c:v>37.695715707446396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Bretagne!$N$108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Bretagne!$O$104:$P$104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Bretagne!$O$108:$P$108</c:f>
              <c:numCache>
                <c:formatCode>#,##0\ "M€"</c:formatCode>
                <c:ptCount val="2"/>
                <c:pt idx="0">
                  <c:v>20.139819507211453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Bretagne!$N$109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Bretagne!$O$104:$P$104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Bretagne!$O$109:$P$109</c:f>
              <c:numCache>
                <c:formatCode>#,##0\ "M€"</c:formatCode>
                <c:ptCount val="2"/>
                <c:pt idx="0">
                  <c:v>4.8144469488063502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Bretagne!$N$110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Bretagne!$O$104:$P$104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Bretagne!$O$110:$P$110</c:f>
              <c:numCache>
                <c:formatCode>#,##0\ "M€"</c:formatCode>
                <c:ptCount val="2"/>
                <c:pt idx="0">
                  <c:v>6.3063786091086538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515072"/>
        <c:axId val="62516608"/>
      </c:barChart>
      <c:catAx>
        <c:axId val="6251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62516608"/>
        <c:crosses val="autoZero"/>
        <c:auto val="1"/>
        <c:lblAlgn val="ctr"/>
        <c:lblOffset val="100"/>
        <c:noMultiLvlLbl val="0"/>
      </c:catAx>
      <c:valAx>
        <c:axId val="62516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251507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Bretagne!$N$138:$N$140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Bretagne!$O$138:$O$140</c:f>
              <c:numCache>
                <c:formatCode>#,##0\ "M€"</c:formatCode>
                <c:ptCount val="3"/>
                <c:pt idx="0">
                  <c:v>63.578266759917518</c:v>
                </c:pt>
                <c:pt idx="1">
                  <c:v>14.682724265519424</c:v>
                </c:pt>
                <c:pt idx="2">
                  <c:v>20.976030985808382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Bretagne!$N$138:$N$140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Bretagne!$P$138:$P$140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Bretagne!$N$144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Bretagne!$O$143:$P$143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Bretagne!$O$144:$P$144</c:f>
              <c:numCache>
                <c:formatCode>#,##0\ "M€"</c:formatCode>
                <c:ptCount val="2"/>
                <c:pt idx="0">
                  <c:v>3.3355948900000003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Bretagne!$N$145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Bretagne!$O$143:$P$143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Bretagne!$O$145:$P$145</c:f>
              <c:numCache>
                <c:formatCode>#,##0\ "M€"</c:formatCode>
                <c:ptCount val="2"/>
                <c:pt idx="0">
                  <c:v>12.692881222758858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Bretagne!$N$146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Bretagne!$O$143:$P$143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Bretagne!$O$146:$P$146</c:f>
              <c:numCache>
                <c:formatCode>#,##0\ "M€"</c:formatCode>
                <c:ptCount val="2"/>
                <c:pt idx="0">
                  <c:v>18.505590802678078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Bretagne!$N$147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Bretagne!$O$143:$P$143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Bretagne!$O$147:$P$147</c:f>
              <c:numCache>
                <c:formatCode>#,##0\ "M€"</c:formatCode>
                <c:ptCount val="2"/>
                <c:pt idx="0">
                  <c:v>62.929002999999994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Bretagne!$N$148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Bretagne!$O$143:$P$143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Bretagne!$O$148:$P$148</c:f>
              <c:numCache>
                <c:formatCode>#,##0\ "M€"</c:formatCode>
                <c:ptCount val="2"/>
                <c:pt idx="0">
                  <c:v>1.7739520958083834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150656"/>
        <c:axId val="98164736"/>
      </c:barChart>
      <c:catAx>
        <c:axId val="9815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98164736"/>
        <c:crosses val="autoZero"/>
        <c:auto val="1"/>
        <c:lblAlgn val="ctr"/>
        <c:lblOffset val="100"/>
        <c:noMultiLvlLbl val="0"/>
      </c:catAx>
      <c:valAx>
        <c:axId val="98164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15065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8.8567497176944551E-2"/>
                  <c:y val="-0.2884343886515198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2910871915091092E-2"/>
                  <c:y val="-3.85503897255748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9.637280961743253E-4"/>
                  <c:y val="2.19413179091210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Bretagne!$N$190:$N$194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Bretagne!$O$190:$O$194</c:f>
              <c:numCache>
                <c:formatCode>#,##0\ "M€"</c:formatCode>
                <c:ptCount val="5"/>
                <c:pt idx="0">
                  <c:v>13.430199780467969</c:v>
                </c:pt>
                <c:pt idx="1">
                  <c:v>171.61853745123798</c:v>
                </c:pt>
                <c:pt idx="2">
                  <c:v>37.564619720797268</c:v>
                </c:pt>
                <c:pt idx="3">
                  <c:v>99.455886954166161</c:v>
                </c:pt>
                <c:pt idx="4">
                  <c:v>13.720953286925573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62778564218575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7995939091740586E-2"/>
                  <c:y val="-8.29807027459165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Bretagne!$N$190:$N$194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Bretagne!$P$190:$P$194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Bretagne!$N$212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Bretagne!$O$210:$P$210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Bretagne!$O$212:$P$212</c:f>
              <c:numCache>
                <c:formatCode>#,##0\ "M€"</c:formatCode>
                <c:ptCount val="2"/>
                <c:pt idx="0">
                  <c:v>111.54265598158997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Bretagne!$N$213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Bretagne!$O$210:$P$210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Bretagne!$O$213:$P$213</c:f>
              <c:numCache>
                <c:formatCode>#,##0\ "M€"</c:formatCode>
                <c:ptCount val="2"/>
                <c:pt idx="0">
                  <c:v>25.827862138533963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Bretagne!$N$214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Bretagne!$O$210:$P$210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Bretagne!$O$214:$P$214</c:f>
              <c:numCache>
                <c:formatCode>#,##0\ "M€"</c:formatCode>
                <c:ptCount val="2"/>
                <c:pt idx="0">
                  <c:v>84.442618818106013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Bretagne!$N$215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Bretagne!$O$210:$P$210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Bretagne!$O$215:$P$215</c:f>
              <c:numCache>
                <c:formatCode>#,##0\ "M€"</c:formatCode>
                <c:ptCount val="2"/>
                <c:pt idx="0">
                  <c:v>0.62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Bretagne!$N$216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Bretagne!$O$210:$P$210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Bretagne!$O$216:$P$216</c:f>
              <c:numCache>
                <c:formatCode>#,##0\ "M€"</c:formatCode>
                <c:ptCount val="2"/>
                <c:pt idx="0">
                  <c:v>45.685296356646283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2382592"/>
        <c:axId val="111092480"/>
      </c:barChart>
      <c:catAx>
        <c:axId val="10238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92480"/>
        <c:crosses val="autoZero"/>
        <c:auto val="1"/>
        <c:lblAlgn val="ctr"/>
        <c:lblOffset val="100"/>
        <c:noMultiLvlLbl val="0"/>
      </c:catAx>
      <c:valAx>
        <c:axId val="111092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38259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Bretagne!$N$157:$N$160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Bretagne!$O$157:$O$160</c:f>
              <c:numCache>
                <c:formatCode>#,##0\ "M€"</c:formatCode>
                <c:ptCount val="4"/>
                <c:pt idx="0">
                  <c:v>10.824713356965741</c:v>
                </c:pt>
                <c:pt idx="1">
                  <c:v>18.344328365369446</c:v>
                </c:pt>
                <c:pt idx="2">
                  <c:v>139.35467736060522</c:v>
                </c:pt>
                <c:pt idx="3">
                  <c:v>0.84099999999999997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Bretagne!$N$157:$N$160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Bretagne!$P$157:$P$160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Bretagne!$N$164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8915822852106231E-3"/>
                  <c:y val="-6.488550008327823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Bretagne!$O$163:$P$163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Bretagne!$O$164:$P$164</c:f>
              <c:numCache>
                <c:formatCode>#,##0\ "M€"</c:formatCode>
                <c:ptCount val="2"/>
                <c:pt idx="0">
                  <c:v>1.2909999999999999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Bretagne!$N$165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Bretagne!$O$163:$P$163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Bretagne!$O$165:$P$165</c:f>
              <c:numCache>
                <c:formatCode>#,##0\ "M€"</c:formatCode>
                <c:ptCount val="2"/>
                <c:pt idx="0">
                  <c:v>0.49533111000000002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Bretagne!$N$166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Bretagne!$O$163:$P$163</c:f>
              <c:strCache>
                <c:ptCount val="2"/>
                <c:pt idx="0">
                  <c:v>Bretagne</c:v>
                </c:pt>
                <c:pt idx="1">
                  <c:v>France entière</c:v>
                </c:pt>
              </c:strCache>
            </c:strRef>
          </c:cat>
          <c:val>
            <c:numRef>
              <c:f>Bretagne!$O$166:$P$166</c:f>
              <c:numCache>
                <c:formatCode>#,##0\ "M€"</c:formatCode>
                <c:ptCount val="2"/>
                <c:pt idx="0">
                  <c:v>167.57838797294039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390912"/>
        <c:axId val="112392448"/>
      </c:barChart>
      <c:catAx>
        <c:axId val="11239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92448"/>
        <c:crosses val="autoZero"/>
        <c:auto val="1"/>
        <c:lblAlgn val="ctr"/>
        <c:lblOffset val="100"/>
        <c:noMultiLvlLbl val="0"/>
      </c:catAx>
      <c:valAx>
        <c:axId val="112392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39091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'Auvergne-Rhône-Alpes'!$N$105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'Auvergne-Rhône-Alpes'!$O$104:$P$104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'Auvergne-Rhône-Alpes'!$O$105:$P$105</c:f>
              <c:numCache>
                <c:formatCode>#,##0\ "M€"</c:formatCode>
                <c:ptCount val="2"/>
                <c:pt idx="0">
                  <c:v>310.63489757538053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'Auvergne-Rhône-Alpes'!$N$106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'Auvergne-Rhône-Alpes'!$O$104:$P$104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'Auvergne-Rhône-Alpes'!$O$106:$P$106</c:f>
              <c:numCache>
                <c:formatCode>#,##0\ "M€"</c:formatCode>
                <c:ptCount val="2"/>
                <c:pt idx="0">
                  <c:v>26.702457899999999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'Auvergne-Rhône-Alpes'!$N$107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'Auvergne-Rhône-Alpes'!$O$104:$P$104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'Auvergne-Rhône-Alpes'!$O$107:$P$107</c:f>
              <c:numCache>
                <c:formatCode>#,##0\ "M€"</c:formatCode>
                <c:ptCount val="2"/>
                <c:pt idx="0">
                  <c:v>101.28900204256544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'Auvergne-Rhône-Alpes'!$N$108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'Auvergne-Rhône-Alpes'!$O$104:$P$104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'Auvergne-Rhône-Alpes'!$O$108:$P$108</c:f>
              <c:numCache>
                <c:formatCode>#,##0\ "M€"</c:formatCode>
                <c:ptCount val="2"/>
                <c:pt idx="0">
                  <c:v>49.193313192491594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'Auvergne-Rhône-Alpes'!$N$109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'Auvergne-Rhône-Alpes'!$O$104:$P$104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'Auvergne-Rhône-Alpes'!$O$109:$P$109</c:f>
              <c:numCache>
                <c:formatCode>#,##0\ "M€"</c:formatCode>
                <c:ptCount val="2"/>
                <c:pt idx="0">
                  <c:v>21.414689382855347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'Auvergne-Rhône-Alpes'!$N$110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'Auvergne-Rhône-Alpes'!$O$104:$P$104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'Auvergne-Rhône-Alpes'!$O$110:$P$110</c:f>
              <c:numCache>
                <c:formatCode>#,##0\ "M€"</c:formatCode>
                <c:ptCount val="2"/>
                <c:pt idx="0">
                  <c:v>17.095734555403126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316864"/>
        <c:axId val="39535744"/>
      </c:barChart>
      <c:catAx>
        <c:axId val="3931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39535744"/>
        <c:crosses val="autoZero"/>
        <c:auto val="1"/>
        <c:lblAlgn val="ctr"/>
        <c:lblOffset val="100"/>
        <c:noMultiLvlLbl val="0"/>
      </c:catAx>
      <c:valAx>
        <c:axId val="39535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9316864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'Centre-Val-de-Loire'!$O$54</c:f>
              <c:strCache>
                <c:ptCount val="1"/>
                <c:pt idx="0">
                  <c:v>Centre-Val-de-Loire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7633556189904579E-2"/>
                  <c:y val="-1.815255694251434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77294481809105E-2"/>
                  <c:y val="-1.14817889411802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8716812758773E-3"/>
                  <c:y val="-1.558280148326887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71929824561403E-3"/>
                  <c:y val="-1.703163343326885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84461152882205E-2"/>
                  <c:y val="-3.406326686653770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'Centre-Val-de-Loire'!$N$55:$N$62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'Centre-Val-de-Loire'!$O$55:$O$62</c:f>
              <c:numCache>
                <c:formatCode>0.0%</c:formatCode>
                <c:ptCount val="8"/>
                <c:pt idx="0">
                  <c:v>0.34356522218685931</c:v>
                </c:pt>
                <c:pt idx="1">
                  <c:v>9.5149116325634525E-2</c:v>
                </c:pt>
                <c:pt idx="2">
                  <c:v>1.4604408490380831E-2</c:v>
                </c:pt>
                <c:pt idx="3">
                  <c:v>0.21572825644748111</c:v>
                </c:pt>
                <c:pt idx="4">
                  <c:v>0.10285495044399076</c:v>
                </c:pt>
                <c:pt idx="5">
                  <c:v>7.3866636933722071E-2</c:v>
                </c:pt>
                <c:pt idx="6">
                  <c:v>0.152490839925806</c:v>
                </c:pt>
                <c:pt idx="7">
                  <c:v>9.9955983243704715E-4</c:v>
                </c:pt>
              </c:numCache>
            </c:numRef>
          </c:val>
        </c:ser>
        <c:ser>
          <c:idx val="1"/>
          <c:order val="1"/>
          <c:tx>
            <c:strRef>
              <c:f>'Centre-Val-de-Loire'!$P$54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'Centre-Val-de-Loire'!$N$55:$N$62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'Centre-Val-de-Loire'!$P$55:$P$62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67680"/>
        <c:axId val="112969216"/>
      </c:barChart>
      <c:catAx>
        <c:axId val="112967680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112969216"/>
        <c:crosses val="autoZero"/>
        <c:auto val="1"/>
        <c:lblAlgn val="ctr"/>
        <c:lblOffset val="100"/>
        <c:noMultiLvlLbl val="0"/>
      </c:catAx>
      <c:valAx>
        <c:axId val="1129692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296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35370578674"/>
          <c:y val="0.39451967326507725"/>
          <c:w val="0.11188361454818148"/>
          <c:h val="0.1003762923115256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2966351551993155E-2"/>
                  <c:y val="2.40035656883534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2415878879982888E-3"/>
                  <c:y val="6.943389633143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1.2974008846216774E-2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'Centre-Val-de-Loire'!$N$89:$N$95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'Centre-Val-de-Loire'!$P$89:$P$95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326423222639739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'Centre-Val-de-Loire'!$N$89:$N$95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'Centre-Val-de-Loire'!$O$89:$O$95</c:f>
              <c:numCache>
                <c:formatCode>#,##0\ "M€"</c:formatCode>
                <c:ptCount val="7"/>
                <c:pt idx="0">
                  <c:v>25.194483836202476</c:v>
                </c:pt>
                <c:pt idx="1">
                  <c:v>63.394067334653066</c:v>
                </c:pt>
                <c:pt idx="2">
                  <c:v>21.948153436629209</c:v>
                </c:pt>
                <c:pt idx="3">
                  <c:v>14.80691529767498</c:v>
                </c:pt>
                <c:pt idx="4">
                  <c:v>6.9341778889810763</c:v>
                </c:pt>
                <c:pt idx="5">
                  <c:v>23.3001548034566</c:v>
                </c:pt>
                <c:pt idx="6">
                  <c:v>3.7848324600000005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'Centre-Val-de-Loire'!$N$105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'Centre-Val-de-Loire'!$O$104:$P$104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'Centre-Val-de-Loire'!$O$105:$P$105</c:f>
              <c:numCache>
                <c:formatCode>#,##0\ "M€"</c:formatCode>
                <c:ptCount val="2"/>
                <c:pt idx="0">
                  <c:v>106.30338008197047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'Centre-Val-de-Loire'!$N$106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'Centre-Val-de-Loire'!$O$104:$P$104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'Centre-Val-de-Loire'!$O$106:$P$106</c:f>
              <c:numCache>
                <c:formatCode>#,##0\ "M€"</c:formatCode>
                <c:ptCount val="2"/>
                <c:pt idx="0">
                  <c:v>6.4221613899999994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'Centre-Val-de-Loire'!$N$107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'Centre-Val-de-Loire'!$O$104:$P$104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'Centre-Val-de-Loire'!$O$107:$P$107</c:f>
              <c:numCache>
                <c:formatCode>#,##0\ "M€"</c:formatCode>
                <c:ptCount val="2"/>
                <c:pt idx="0">
                  <c:v>23.72325915791583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'Centre-Val-de-Loire'!$N$108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'Centre-Val-de-Loire'!$O$104:$P$104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'Centre-Val-de-Loire'!$O$108:$P$108</c:f>
              <c:numCache>
                <c:formatCode>#,##0\ "M€"</c:formatCode>
                <c:ptCount val="2"/>
                <c:pt idx="0">
                  <c:v>14.269608386627887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'Centre-Val-de-Loire'!$N$109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'Centre-Val-de-Loire'!$O$104:$P$104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'Centre-Val-de-Loire'!$O$109:$P$109</c:f>
              <c:numCache>
                <c:formatCode>#,##0\ "M€"</c:formatCode>
                <c:ptCount val="2"/>
                <c:pt idx="0">
                  <c:v>6.2825105477055381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'Centre-Val-de-Loire'!$N$110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'Centre-Val-de-Loire'!$O$104:$P$104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'Centre-Val-de-Loire'!$O$110:$P$110</c:f>
              <c:numCache>
                <c:formatCode>#,##0\ "M€"</c:formatCode>
                <c:ptCount val="2"/>
                <c:pt idx="0">
                  <c:v>2.676605633377672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3121152"/>
        <c:axId val="113122688"/>
      </c:barChart>
      <c:catAx>
        <c:axId val="11312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122688"/>
        <c:crosses val="autoZero"/>
        <c:auto val="1"/>
        <c:lblAlgn val="ctr"/>
        <c:lblOffset val="100"/>
        <c:noMultiLvlLbl val="0"/>
      </c:catAx>
      <c:valAx>
        <c:axId val="113122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12115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'Centre-Val-de-Loire'!$N$138:$N$140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'Centre-Val-de-Loire'!$O$138:$O$140</c:f>
              <c:numCache>
                <c:formatCode>#,##0\ "M€"</c:formatCode>
                <c:ptCount val="3"/>
                <c:pt idx="0">
                  <c:v>51.272970080689745</c:v>
                </c:pt>
                <c:pt idx="1">
                  <c:v>9.5100735903686111</c:v>
                </c:pt>
                <c:pt idx="2">
                  <c:v>10.466098917185629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'Centre-Val-de-Loire'!$N$138:$N$140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'Centre-Val-de-Loire'!$P$138:$P$140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'Centre-Val-de-Loire'!$N$144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'Centre-Val-de-Loire'!$O$143:$P$143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'Centre-Val-de-Loire'!$O$144:$P$144</c:f>
              <c:numCache>
                <c:formatCode>#,##0\ "M€"</c:formatCode>
                <c:ptCount val="2"/>
                <c:pt idx="0">
                  <c:v>4.0549269799999994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'Centre-Val-de-Loire'!$N$145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'Centre-Val-de-Loire'!$O$143:$P$143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'Centre-Val-de-Loire'!$O$145:$P$145</c:f>
              <c:numCache>
                <c:formatCode>#,##0\ "M€"</c:formatCode>
                <c:ptCount val="2"/>
                <c:pt idx="0">
                  <c:v>10.399592844555428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'Centre-Val-de-Loire'!$N$146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'Centre-Val-de-Loire'!$O$143:$P$143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'Centre-Val-de-Loire'!$O$146:$P$146</c:f>
              <c:numCache>
                <c:formatCode>#,##0\ "M€"</c:formatCode>
                <c:ptCount val="2"/>
                <c:pt idx="0">
                  <c:v>10.578975056502937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'Centre-Val-de-Loire'!$N$147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'Centre-Val-de-Loire'!$O$143:$P$143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'Centre-Val-de-Loire'!$O$147:$P$147</c:f>
              <c:numCache>
                <c:formatCode>#,##0\ "M€"</c:formatCode>
                <c:ptCount val="2"/>
                <c:pt idx="0">
                  <c:v>42.761912299999999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'Centre-Val-de-Loire'!$N$148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'Centre-Val-de-Loire'!$O$143:$P$143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'Centre-Val-de-Loire'!$O$148:$P$148</c:f>
              <c:numCache>
                <c:formatCode>#,##0\ "M€"</c:formatCode>
                <c:ptCount val="2"/>
                <c:pt idx="0">
                  <c:v>3.4537354071856283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4902912"/>
        <c:axId val="114904448"/>
      </c:barChart>
      <c:catAx>
        <c:axId val="11490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4904448"/>
        <c:crosses val="autoZero"/>
        <c:auto val="1"/>
        <c:lblAlgn val="ctr"/>
        <c:lblOffset val="100"/>
        <c:noMultiLvlLbl val="0"/>
      </c:catAx>
      <c:valAx>
        <c:axId val="114904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90291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3.747086419024577E-2"/>
                  <c:y val="-0.356057265056458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2910871915091075E-2"/>
                  <c:y val="5.805315721620500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5028150087306843E-2"/>
                  <c:y val="4.60930984505183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'Centre-Val-de-Loire'!$N$190:$N$194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'Centre-Val-de-Loire'!$O$190:$O$194</c:f>
              <c:numCache>
                <c:formatCode>#,##0\ "M€"</c:formatCode>
                <c:ptCount val="5"/>
                <c:pt idx="0">
                  <c:v>14.898406110356982</c:v>
                </c:pt>
                <c:pt idx="1">
                  <c:v>145.1640986668246</c:v>
                </c:pt>
                <c:pt idx="2">
                  <c:v>33.671633173046999</c:v>
                </c:pt>
                <c:pt idx="3">
                  <c:v>77.577076973975039</c:v>
                </c:pt>
                <c:pt idx="4">
                  <c:v>20.298658812665973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84345922864201E-2"/>
                  <c:y val="-8.2980892155248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'Centre-Val-de-Loire'!$N$190:$N$194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'Centre-Val-de-Loire'!$P$190:$P$194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'Centre-Val-de-Loire'!$N$212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'Centre-Val-de-Loire'!$O$210:$P$210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'Centre-Val-de-Loire'!$O$212:$P$212</c:f>
              <c:numCache>
                <c:formatCode>#,##0\ "M€"</c:formatCode>
                <c:ptCount val="2"/>
                <c:pt idx="0">
                  <c:v>128.35411612614274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'Centre-Val-de-Loire'!$N$213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'Centre-Val-de-Loire'!$O$210:$P$210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'Centre-Val-de-Loire'!$O$213:$P$213</c:f>
              <c:numCache>
                <c:formatCode>#,##0\ "M€"</c:formatCode>
                <c:ptCount val="2"/>
                <c:pt idx="0">
                  <c:v>23.285045057162076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'Centre-Val-de-Loire'!$N$214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'Centre-Val-de-Loire'!$O$210:$P$210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'Centre-Val-de-Loire'!$O$214:$P$214</c:f>
              <c:numCache>
                <c:formatCode>#,##0\ "M€"</c:formatCode>
                <c:ptCount val="2"/>
                <c:pt idx="0">
                  <c:v>84.460730782650145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'Centre-Val-de-Loire'!$N$215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'Centre-Val-de-Loire'!$O$210:$P$210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'Centre-Val-de-Loire'!$O$215:$P$215</c:f>
              <c:numCache>
                <c:formatCode>#,##0\ "M€"</c:formatCode>
                <c:ptCount val="2"/>
                <c:pt idx="0">
                  <c:v>1.1240000000000001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'Centre-Val-de-Loire'!$N$216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'Centre-Val-de-Loire'!$O$210:$P$210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'Centre-Val-de-Loire'!$O$216:$P$216</c:f>
              <c:numCache>
                <c:formatCode>#,##0\ "M€"</c:formatCode>
                <c:ptCount val="2"/>
                <c:pt idx="0">
                  <c:v>21.657403039213815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034176"/>
        <c:axId val="116150656"/>
      </c:barChart>
      <c:catAx>
        <c:axId val="11603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150656"/>
        <c:crosses val="autoZero"/>
        <c:auto val="1"/>
        <c:lblAlgn val="ctr"/>
        <c:lblOffset val="100"/>
        <c:noMultiLvlLbl val="0"/>
      </c:catAx>
      <c:valAx>
        <c:axId val="116150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03417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'Auvergne-Rhône-Alpes'!$N$138:$N$140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'Auvergne-Rhône-Alpes'!$O$138:$O$140</c:f>
              <c:numCache>
                <c:formatCode>#,##0\ "M€"</c:formatCode>
                <c:ptCount val="3"/>
                <c:pt idx="0">
                  <c:v>124.87737221029604</c:v>
                </c:pt>
                <c:pt idx="1">
                  <c:v>52.209596464668451</c:v>
                </c:pt>
                <c:pt idx="2">
                  <c:v>35.739046258802396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'Centre-Val-de-Loire'!$N$157:$N$160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'Centre-Val-de-Loire'!$O$157:$O$160</c:f>
              <c:numCache>
                <c:formatCode>#,##0\ "M€"</c:formatCode>
                <c:ptCount val="4"/>
                <c:pt idx="0">
                  <c:v>8.6306409190347573</c:v>
                </c:pt>
                <c:pt idx="1">
                  <c:v>12.106737362133702</c:v>
                </c:pt>
                <c:pt idx="2">
                  <c:v>85.289031766461534</c:v>
                </c:pt>
                <c:pt idx="3">
                  <c:v>4.6989999999999998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'Centre-Val-de-Loire'!$N$157:$N$160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'Centre-Val-de-Loire'!$P$157:$P$160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'Centre-Val-de-Loire'!$N$164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'Centre-Val-de-Loire'!$O$163:$P$163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'Centre-Val-de-Loire'!$O$164:$P$164</c:f>
              <c:numCache>
                <c:formatCode>#,##0\ "M€"</c:formatCode>
                <c:ptCount val="2"/>
                <c:pt idx="0">
                  <c:v>4.6989999999999998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'Centre-Val-de-Loire'!$N$165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6505864749752863E-17"/>
                  <c:y val="-1.30769226808927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'Centre-Val-de-Loire'!$O$163:$P$163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'Centre-Val-de-Loire'!$O$165:$P$165</c:f>
              <c:numCache>
                <c:formatCode>#,##0\ "M€"</c:formatCode>
                <c:ptCount val="2"/>
                <c:pt idx="0">
                  <c:v>0.30403891999999993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'Centre-Val-de-Loire'!$N$166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'Centre-Val-de-Loire'!$O$163:$P$163</c:f>
              <c:strCache>
                <c:ptCount val="2"/>
                <c:pt idx="0">
                  <c:v>Centre-Val-de-Loire</c:v>
                </c:pt>
                <c:pt idx="1">
                  <c:v>France entière</c:v>
                </c:pt>
              </c:strCache>
            </c:strRef>
          </c:cat>
          <c:val>
            <c:numRef>
              <c:f>'Centre-Val-de-Loire'!$O$166:$P$166</c:f>
              <c:numCache>
                <c:formatCode>#,##0\ "M€"</c:formatCode>
                <c:ptCount val="2"/>
                <c:pt idx="0">
                  <c:v>105.72237112762998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961664"/>
        <c:axId val="116963200"/>
      </c:barChart>
      <c:catAx>
        <c:axId val="11696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63200"/>
        <c:crosses val="autoZero"/>
        <c:auto val="1"/>
        <c:lblAlgn val="ctr"/>
        <c:lblOffset val="100"/>
        <c:noMultiLvlLbl val="0"/>
      </c:catAx>
      <c:valAx>
        <c:axId val="116963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961664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Corse!$O$54</c:f>
              <c:strCache>
                <c:ptCount val="1"/>
                <c:pt idx="0">
                  <c:v>Corse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7633556189904579E-2"/>
                  <c:y val="-0.1399449362442612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77336958414008E-2"/>
                  <c:y val="-2.624159353602421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8716812758773E-3"/>
                  <c:y val="-1.558280148326887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351173237393597E-2"/>
                  <c:y val="-5.024768228317556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2386158282814224E-3"/>
                  <c:y val="-1.328644137837231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500276250341229E-2"/>
                  <c:y val="-8.27802837579356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Corse!$N$55:$N$62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Corse!$O$55:$O$62</c:f>
              <c:numCache>
                <c:formatCode>0.0%</c:formatCode>
                <c:ptCount val="8"/>
                <c:pt idx="0">
                  <c:v>0.27925813091389279</c:v>
                </c:pt>
                <c:pt idx="1">
                  <c:v>0.13415704160658248</c:v>
                </c:pt>
                <c:pt idx="2">
                  <c:v>2.4171972777687185E-2</c:v>
                </c:pt>
                <c:pt idx="3">
                  <c:v>0.21648084325310071</c:v>
                </c:pt>
                <c:pt idx="4">
                  <c:v>0.13064218787959406</c:v>
                </c:pt>
                <c:pt idx="5">
                  <c:v>9.2467534024812864E-2</c:v>
                </c:pt>
                <c:pt idx="6">
                  <c:v>0.11614740793854701</c:v>
                </c:pt>
                <c:pt idx="7">
                  <c:v>2.5368595283813311E-3</c:v>
                </c:pt>
              </c:numCache>
            </c:numRef>
          </c:val>
        </c:ser>
        <c:ser>
          <c:idx val="1"/>
          <c:order val="1"/>
          <c:tx>
            <c:strRef>
              <c:f>Corse!$P$54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Corse!$N$55:$N$62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Corse!$P$55:$P$62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68960"/>
        <c:axId val="118178944"/>
      </c:barChart>
      <c:catAx>
        <c:axId val="118168960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118178944"/>
        <c:crosses val="autoZero"/>
        <c:auto val="1"/>
        <c:lblAlgn val="ctr"/>
        <c:lblOffset val="100"/>
        <c:noMultiLvlLbl val="0"/>
      </c:catAx>
      <c:valAx>
        <c:axId val="1181789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8168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40113890239"/>
          <c:y val="0.31922976999809943"/>
          <c:w val="0.11188361454818148"/>
          <c:h val="0.1003762923115256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2966351551993155E-2"/>
                  <c:y val="2.40035656883534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2415878879982888E-3"/>
                  <c:y val="6.943389633143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1.2974008846216774E-2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Corse!$N$89:$N$95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Corse!$P$89:$P$95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3.65848563442048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Corse!$N$89:$N$95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Corse!$O$89:$O$95</c:f>
              <c:numCache>
                <c:formatCode>#,##0\ "M€"</c:formatCode>
                <c:ptCount val="7"/>
                <c:pt idx="0">
                  <c:v>4.7505287288875797</c:v>
                </c:pt>
                <c:pt idx="1">
                  <c:v>9.6372230388869955</c:v>
                </c:pt>
                <c:pt idx="2">
                  <c:v>3.0093115678332647</c:v>
                </c:pt>
                <c:pt idx="3">
                  <c:v>1.6214553639154079</c:v>
                </c:pt>
                <c:pt idx="4">
                  <c:v>0.94022022142621853</c:v>
                </c:pt>
                <c:pt idx="5">
                  <c:v>4.8565867918481045</c:v>
                </c:pt>
                <c:pt idx="6">
                  <c:v>0.16504181000000001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Corse!$N$105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Corse!$O$104:$P$104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Corse!$O$105:$P$105</c:f>
              <c:numCache>
                <c:formatCode>#,##0\ "M€"</c:formatCode>
                <c:ptCount val="2"/>
                <c:pt idx="0">
                  <c:v>16.501585854445853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Corse!$N$106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Corse!$O$104:$P$104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Corse!$O$106:$P$106</c:f>
              <c:numCache>
                <c:formatCode>#,##0\ "M€"</c:formatCode>
                <c:ptCount val="2"/>
                <c:pt idx="0">
                  <c:v>1.2478806899999999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Corse!$N$107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Corse!$O$104:$P$104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Corse!$O$107:$P$107</c:f>
              <c:numCache>
                <c:formatCode>#,##0\ "M€"</c:formatCode>
                <c:ptCount val="2"/>
                <c:pt idx="0">
                  <c:v>4.265027393990481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Corse!$N$108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Corse!$O$104:$P$104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Corse!$O$108:$P$108</c:f>
              <c:numCache>
                <c:formatCode>#,##0\ "M€"</c:formatCode>
                <c:ptCount val="2"/>
                <c:pt idx="0">
                  <c:v>2.0378424615045985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Corse!$N$109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Corse!$O$104:$P$104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Corse!$O$109:$P$109</c:f>
              <c:numCache>
                <c:formatCode>#,##0\ "M€"</c:formatCode>
                <c:ptCount val="2"/>
                <c:pt idx="0">
                  <c:v>0.66345842583781622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Corse!$N$110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Corse!$O$104:$P$104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Corse!$O$110:$P$110</c:f>
              <c:numCache>
                <c:formatCode>#,##0\ "M€"</c:formatCode>
                <c:ptCount val="2"/>
                <c:pt idx="0">
                  <c:v>0.27249627701882295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8461952"/>
        <c:axId val="118463488"/>
      </c:barChart>
      <c:catAx>
        <c:axId val="118461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463488"/>
        <c:crosses val="autoZero"/>
        <c:auto val="1"/>
        <c:lblAlgn val="ctr"/>
        <c:lblOffset val="100"/>
        <c:noMultiLvlLbl val="0"/>
      </c:catAx>
      <c:valAx>
        <c:axId val="118463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46195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0.14597730644260018"/>
                  <c:y val="0.1603438120051284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5.5918246987030996E-2"/>
                  <c:y val="0.1773519754445657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Corse!$N$138:$N$140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Corse!$O$138:$O$140</c:f>
              <c:numCache>
                <c:formatCode>#,##0\ "M€"</c:formatCode>
                <c:ptCount val="3"/>
                <c:pt idx="0">
                  <c:v>12.428645804049451</c:v>
                </c:pt>
                <c:pt idx="1">
                  <c:v>0.96940172979895189</c:v>
                </c:pt>
                <c:pt idx="2">
                  <c:v>0.70283874999999996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Corse!$N$138:$N$140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Corse!$P$138:$P$140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Corse!$N$144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Corse!$O$143:$P$143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Corse!$O$144:$P$144</c:f>
              <c:numCache>
                <c:formatCode>#,##0\ "M€"</c:formatCode>
                <c:ptCount val="2"/>
                <c:pt idx="0">
                  <c:v>0.37434083999999995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Corse!$N$145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Corse!$O$143:$P$143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Corse!$O$145:$P$145</c:f>
              <c:numCache>
                <c:formatCode>#,##0\ "M€"</c:formatCode>
                <c:ptCount val="2"/>
                <c:pt idx="0">
                  <c:v>0.89778843277736053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Corse!$N$146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Corse!$O$143:$P$143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Corse!$O$146:$P$146</c:f>
              <c:numCache>
                <c:formatCode>#,##0\ "M€"</c:formatCode>
                <c:ptCount val="2"/>
                <c:pt idx="0">
                  <c:v>0.94417701107104168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Corse!$N$147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Corse!$O$143:$P$143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Corse!$O$147:$P$147</c:f>
              <c:numCache>
                <c:formatCode>#,##0\ "M€"</c:formatCode>
                <c:ptCount val="2"/>
                <c:pt idx="0">
                  <c:v>11.739000000000001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Corse!$N$148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Corse!$O$143:$P$143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Corse!$O$148:$P$148</c:f>
              <c:numCache>
                <c:formatCode>#,##0\ "M€"</c:formatCode>
                <c:ptCount val="2"/>
                <c:pt idx="0">
                  <c:v>0.14558000000000001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8851072"/>
        <c:axId val="118852608"/>
      </c:barChart>
      <c:catAx>
        <c:axId val="11885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852608"/>
        <c:crosses val="autoZero"/>
        <c:auto val="1"/>
        <c:lblAlgn val="ctr"/>
        <c:lblOffset val="100"/>
        <c:noMultiLvlLbl val="0"/>
      </c:catAx>
      <c:valAx>
        <c:axId val="118852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85107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'Auvergne-Rhône-Alpes'!$N$138:$N$140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'Auvergne-Rhône-Alpes'!$P$138:$P$140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4.7690190787585532E-2"/>
                  <c:y val="-0.416435108238510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-3.52515854114006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5028150087306843E-2"/>
                  <c:y val="4.60930984505183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Corse!$N$190:$N$194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Corse!$O$190:$O$194</c:f>
              <c:numCache>
                <c:formatCode>#,##0\ "M€"</c:formatCode>
                <c:ptCount val="5"/>
                <c:pt idx="0">
                  <c:v>2.1689366167244364</c:v>
                </c:pt>
                <c:pt idx="1">
                  <c:v>19.969046216991106</c:v>
                </c:pt>
                <c:pt idx="2">
                  <c:v>4.2040801291427794</c:v>
                </c:pt>
                <c:pt idx="3">
                  <c:v>4.5674583094752528</c:v>
                </c:pt>
                <c:pt idx="4">
                  <c:v>0.80807424145214157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84345922864201E-2"/>
                  <c:y val="-8.2980892155248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Corse!$N$190:$N$194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Corse!$P$190:$P$194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Corse!$N$212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Corse!$O$210:$P$210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Corse!$O$212:$P$212</c:f>
              <c:numCache>
                <c:formatCode>#,##0\ "M€"</c:formatCode>
                <c:ptCount val="2"/>
                <c:pt idx="0">
                  <c:v>9.7693864375599411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Corse!$N$213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Corse!$O$210:$P$210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Corse!$O$213:$P$213</c:f>
              <c:numCache>
                <c:formatCode>#,##0\ "M€"</c:formatCode>
                <c:ptCount val="2"/>
                <c:pt idx="0">
                  <c:v>1.254558170813719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Corse!$N$214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Corse!$O$210:$P$210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Corse!$O$214:$P$214</c:f>
              <c:numCache>
                <c:formatCode>#,##0\ "M€"</c:formatCode>
                <c:ptCount val="2"/>
                <c:pt idx="0">
                  <c:v>8.7907493091286319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Corse!$N$215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Corse!$O$210:$P$210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Corse!$O$215:$P$215</c:f>
              <c:numCache>
                <c:formatCode>#,##0\ "M€"</c:formatCode>
                <c:ptCount val="2"/>
                <c:pt idx="0">
                  <c:v>0.31900000000000001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Corse!$N$216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Corse!$O$210:$P$210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Corse!$O$216:$P$216</c:f>
              <c:numCache>
                <c:formatCode>#,##0\ "M€"</c:formatCode>
                <c:ptCount val="2"/>
                <c:pt idx="0">
                  <c:v>1.7596107815765549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9073024"/>
        <c:axId val="119693312"/>
      </c:barChart>
      <c:catAx>
        <c:axId val="11907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9693312"/>
        <c:crosses val="autoZero"/>
        <c:auto val="1"/>
        <c:lblAlgn val="ctr"/>
        <c:lblOffset val="100"/>
        <c:noMultiLvlLbl val="0"/>
      </c:catAx>
      <c:valAx>
        <c:axId val="119693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073024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Corse!$N$157:$N$160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Corse!$O$157:$O$160</c:f>
              <c:numCache>
                <c:formatCode>#,##0\ "M€"</c:formatCode>
                <c:ptCount val="4"/>
                <c:pt idx="0">
                  <c:v>0.56092768673550841</c:v>
                </c:pt>
                <c:pt idx="1">
                  <c:v>3.3372885779936272</c:v>
                </c:pt>
                <c:pt idx="2">
                  <c:v>11.979050963664941</c:v>
                </c:pt>
                <c:pt idx="3">
                  <c:v>0.58499999999999996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Corse!$N$157:$N$160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Corse!$P$157:$P$160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Corse!$N$164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Corse!$O$163:$P$163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Corse!$O$164:$P$164</c:f>
              <c:numCache>
                <c:formatCode>#,##0\ "M€"</c:formatCode>
                <c:ptCount val="2"/>
                <c:pt idx="0">
                  <c:v>0.58499999999999996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Corse!$N$165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Corse!$O$163:$P$163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Corse!$O$165:$P$165</c:f>
              <c:numCache>
                <c:formatCode>#,##0\ "M€"</c:formatCode>
                <c:ptCount val="2"/>
                <c:pt idx="0">
                  <c:v>1.044044E-2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Corse!$N$166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Corse!$O$163:$P$163</c:f>
              <c:strCache>
                <c:ptCount val="2"/>
                <c:pt idx="0">
                  <c:v>Corse</c:v>
                </c:pt>
                <c:pt idx="1">
                  <c:v>France entière</c:v>
                </c:pt>
              </c:strCache>
            </c:strRef>
          </c:cat>
          <c:val>
            <c:numRef>
              <c:f>Corse!$O$166:$P$166</c:f>
              <c:numCache>
                <c:formatCode>#,##0\ "M€"</c:formatCode>
                <c:ptCount val="2"/>
                <c:pt idx="0">
                  <c:v>15.866826788394079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5042688"/>
        <c:axId val="125044224"/>
      </c:barChart>
      <c:catAx>
        <c:axId val="125042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044224"/>
        <c:crosses val="autoZero"/>
        <c:auto val="1"/>
        <c:lblAlgn val="ctr"/>
        <c:lblOffset val="100"/>
        <c:noMultiLvlLbl val="0"/>
      </c:catAx>
      <c:valAx>
        <c:axId val="125044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04268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'Grand Est'!$O$54</c:f>
              <c:strCache>
                <c:ptCount val="1"/>
                <c:pt idx="0">
                  <c:v>Grand Est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4.7633556189904579E-2"/>
                  <c:y val="-1.815255694251434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77294481809105E-2"/>
                  <c:y val="-1.14817889411802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8716812758773E-3"/>
                  <c:y val="-1.558280148326887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71929824561403E-3"/>
                  <c:y val="-1.703163343326885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84461152882205E-2"/>
                  <c:y val="-3.406326686653770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'Grand Est'!$N$55:$N$62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'Grand Est'!$O$55:$O$62</c:f>
              <c:numCache>
                <c:formatCode>0.0%</c:formatCode>
                <c:ptCount val="8"/>
                <c:pt idx="0">
                  <c:v>0.31005262290750751</c:v>
                </c:pt>
                <c:pt idx="1">
                  <c:v>9.6232408523255542E-2</c:v>
                </c:pt>
                <c:pt idx="2">
                  <c:v>1.489657377264283E-2</c:v>
                </c:pt>
                <c:pt idx="3">
                  <c:v>0.26002465938721298</c:v>
                </c:pt>
                <c:pt idx="4">
                  <c:v>0.10618022086080596</c:v>
                </c:pt>
                <c:pt idx="5">
                  <c:v>7.4724373292835225E-2</c:v>
                </c:pt>
                <c:pt idx="6">
                  <c:v>0.1358106266096222</c:v>
                </c:pt>
                <c:pt idx="7">
                  <c:v>1.4143894808700604E-3</c:v>
                </c:pt>
              </c:numCache>
            </c:numRef>
          </c:val>
        </c:ser>
        <c:ser>
          <c:idx val="1"/>
          <c:order val="1"/>
          <c:tx>
            <c:strRef>
              <c:f>'Grand Est'!$P$54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'Grand Est'!$N$55:$N$62</c:f>
              <c:strCache>
                <c:ptCount val="8"/>
                <c:pt idx="0">
                  <c:v>Les politiques d'emploi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'Grand Est'!$P$55:$P$62</c:f>
              <c:numCache>
                <c:formatCode>0.0%</c:formatCode>
                <c:ptCount val="8"/>
                <c:pt idx="0">
                  <c:v>0.33259667816584826</c:v>
                </c:pt>
                <c:pt idx="1">
                  <c:v>9.902508220306229E-2</c:v>
                </c:pt>
                <c:pt idx="2">
                  <c:v>1.3459876536269096E-2</c:v>
                </c:pt>
                <c:pt idx="3">
                  <c:v>0.21765777191360922</c:v>
                </c:pt>
                <c:pt idx="4">
                  <c:v>0.1086677781989613</c:v>
                </c:pt>
                <c:pt idx="5">
                  <c:v>8.0998691465943795E-2</c:v>
                </c:pt>
                <c:pt idx="6">
                  <c:v>0.13171358050656165</c:v>
                </c:pt>
                <c:pt idx="7">
                  <c:v>1.4933304836528397E-2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39968"/>
        <c:axId val="125772544"/>
      </c:barChart>
      <c:catAx>
        <c:axId val="125139968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125772544"/>
        <c:crosses val="autoZero"/>
        <c:auto val="1"/>
        <c:lblAlgn val="ctr"/>
        <c:lblOffset val="100"/>
        <c:noMultiLvlLbl val="0"/>
      </c:catAx>
      <c:valAx>
        <c:axId val="1257725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5139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35370578674"/>
          <c:y val="0.39451967326507725"/>
          <c:w val="0.11188361454818148"/>
          <c:h val="0.1003762923115256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2966351551993155E-2"/>
                  <c:y val="2.40035656883534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2415878879982888E-3"/>
                  <c:y val="6.943389633143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1.2974008846216774E-2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'Grand Est'!$N$89:$N$95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'Grand Est'!$P$89:$P$95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5.48984445317657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269111521598802E-2"/>
                  <c:y val="4.385255629194410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'Grand Est'!$N$89:$N$95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'Grand Est'!$O$89:$O$95</c:f>
              <c:numCache>
                <c:formatCode>#,##0\ "M€"</c:formatCode>
                <c:ptCount val="7"/>
                <c:pt idx="0">
                  <c:v>53.896997148576233</c:v>
                </c:pt>
                <c:pt idx="1">
                  <c:v>146.96772672896307</c:v>
                </c:pt>
                <c:pt idx="2">
                  <c:v>53.947022528046617</c:v>
                </c:pt>
                <c:pt idx="3">
                  <c:v>38.834382164430487</c:v>
                </c:pt>
                <c:pt idx="4">
                  <c:v>15.892102856224394</c:v>
                </c:pt>
                <c:pt idx="5">
                  <c:v>47.318155597413693</c:v>
                </c:pt>
                <c:pt idx="6">
                  <c:v>4.4422717999999994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'Grand Est'!$N$105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Est'!$O$104:$P$104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Est'!$O$105:$P$105</c:f>
              <c:numCache>
                <c:formatCode>#,##0\ "M€"</c:formatCode>
                <c:ptCount val="2"/>
                <c:pt idx="0">
                  <c:v>237.14787651810843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'Grand Est'!$N$106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Est'!$O$104:$P$104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Est'!$O$106:$P$106</c:f>
              <c:numCache>
                <c:formatCode>#,##0\ "M€"</c:formatCode>
                <c:ptCount val="2"/>
                <c:pt idx="0">
                  <c:v>14.746317169999999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'Grand Est'!$N$107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Est'!$O$104:$P$104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Est'!$O$107:$P$107</c:f>
              <c:numCache>
                <c:formatCode>#,##0\ "M€"</c:formatCode>
                <c:ptCount val="2"/>
                <c:pt idx="0">
                  <c:v>48.867761771229873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'Grand Est'!$N$108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Est'!$O$104:$P$104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Est'!$O$108:$P$108</c:f>
              <c:numCache>
                <c:formatCode>#,##0\ "M€"</c:formatCode>
                <c:ptCount val="2"/>
                <c:pt idx="0">
                  <c:v>37.139366611726295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'Grand Est'!$N$109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Est'!$O$104:$P$104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Est'!$O$109:$P$109</c:f>
              <c:numCache>
                <c:formatCode>#,##0\ "M€"</c:formatCode>
                <c:ptCount val="2"/>
                <c:pt idx="0">
                  <c:v>16.407255281940575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'Grand Est'!$N$110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Est'!$O$104:$P$104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Est'!$O$110:$P$110</c:f>
              <c:numCache>
                <c:formatCode>#,##0\ "M€"</c:formatCode>
                <c:ptCount val="2"/>
                <c:pt idx="0">
                  <c:v>7.7886709306493342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5961344"/>
        <c:axId val="125962880"/>
      </c:barChart>
      <c:catAx>
        <c:axId val="12596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962880"/>
        <c:crosses val="autoZero"/>
        <c:auto val="1"/>
        <c:lblAlgn val="ctr"/>
        <c:lblOffset val="100"/>
        <c:noMultiLvlLbl val="0"/>
      </c:catAx>
      <c:valAx>
        <c:axId val="125962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961344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'Auvergne-Rhône-Alpes'!$N$144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'Auvergne-Rhône-Alpes'!$O$143:$P$143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'Auvergne-Rhône-Alpes'!$O$144:$P$144</c:f>
              <c:numCache>
                <c:formatCode>#,##0\ "M€"</c:formatCode>
                <c:ptCount val="2"/>
                <c:pt idx="0">
                  <c:v>10.06254408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'Auvergne-Rhône-Alpes'!$N$145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'Auvergne-Rhône-Alpes'!$O$143:$P$143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'Auvergne-Rhône-Alpes'!$O$145:$P$145</c:f>
              <c:numCache>
                <c:formatCode>#,##0\ "M€"</c:formatCode>
                <c:ptCount val="2"/>
                <c:pt idx="0">
                  <c:v>35.390288768020056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'Auvergne-Rhône-Alpes'!$N$146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'Auvergne-Rhône-Alpes'!$O$143:$P$143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'Auvergne-Rhône-Alpes'!$O$146:$P$146</c:f>
              <c:numCache>
                <c:formatCode>#,##0\ "M€"</c:formatCode>
                <c:ptCount val="2"/>
                <c:pt idx="0">
                  <c:v>37.69446109694443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'Auvergne-Rhône-Alpes'!$N$147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'Auvergne-Rhône-Alpes'!$O$143:$P$143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'Auvergne-Rhône-Alpes'!$O$147:$P$147</c:f>
              <c:numCache>
                <c:formatCode>#,##0\ "M€"</c:formatCode>
                <c:ptCount val="2"/>
                <c:pt idx="0">
                  <c:v>125.3925854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'Auvergne-Rhône-Alpes'!$N$148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'Auvergne-Rhône-Alpes'!$O$143:$P$143</c:f>
              <c:strCache>
                <c:ptCount val="2"/>
                <c:pt idx="0">
                  <c:v>Auvergne-Rhône-Alpes</c:v>
                </c:pt>
                <c:pt idx="1">
                  <c:v>France entière</c:v>
                </c:pt>
              </c:strCache>
            </c:strRef>
          </c:cat>
          <c:val>
            <c:numRef>
              <c:f>'Auvergne-Rhône-Alpes'!$O$148:$P$148</c:f>
              <c:numCache>
                <c:formatCode>#,##0\ "M€"</c:formatCode>
                <c:ptCount val="2"/>
                <c:pt idx="0">
                  <c:v>4.2861355888023951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886848"/>
        <c:axId val="39888384"/>
      </c:barChart>
      <c:catAx>
        <c:axId val="3988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39888384"/>
        <c:crosses val="autoZero"/>
        <c:auto val="1"/>
        <c:lblAlgn val="ctr"/>
        <c:lblOffset val="100"/>
        <c:noMultiLvlLbl val="0"/>
      </c:catAx>
      <c:valAx>
        <c:axId val="39888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988684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'Grand Est'!$N$138:$N$140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'Grand Est'!$O$138:$O$140</c:f>
              <c:numCache>
                <c:formatCode>#,##0\ "M€"</c:formatCode>
                <c:ptCount val="3"/>
                <c:pt idx="0">
                  <c:v>112.56796865806564</c:v>
                </c:pt>
                <c:pt idx="1">
                  <c:v>18.436736877580444</c:v>
                </c:pt>
                <c:pt idx="2">
                  <c:v>34.894900165209577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'Grand Est'!$N$138:$N$140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'Grand Est'!$P$138:$P$140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'Grand Est'!$N$144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Est'!$O$143:$P$143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Est'!$O$144:$P$144</c:f>
              <c:numCache>
                <c:formatCode>#,##0\ "M€"</c:formatCode>
                <c:ptCount val="2"/>
                <c:pt idx="0">
                  <c:v>8.6105835000000006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'Grand Est'!$N$145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Est'!$O$143:$P$143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Est'!$O$145:$P$145</c:f>
              <c:numCache>
                <c:formatCode>#,##0\ "M€"</c:formatCode>
                <c:ptCount val="2"/>
                <c:pt idx="0">
                  <c:v>20.768710311371869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'Grand Est'!$N$146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Est'!$O$143:$P$143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Est'!$O$146:$P$146</c:f>
              <c:numCache>
                <c:formatCode>#,##0\ "M€"</c:formatCode>
                <c:ptCount val="2"/>
                <c:pt idx="0">
                  <c:v>27.338606834274202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'Grand Est'!$N$147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Est'!$O$143:$P$143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Est'!$O$147:$P$147</c:f>
              <c:numCache>
                <c:formatCode>#,##0\ "M€"</c:formatCode>
                <c:ptCount val="2"/>
                <c:pt idx="0">
                  <c:v>104.23519539999999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'Grand Est'!$N$148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Est'!$O$143:$P$143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Est'!$O$148:$P$148</c:f>
              <c:numCache>
                <c:formatCode>#,##0\ "M€"</c:formatCode>
                <c:ptCount val="2"/>
                <c:pt idx="0">
                  <c:v>4.9465096552095806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6170240"/>
        <c:axId val="126171776"/>
      </c:barChart>
      <c:catAx>
        <c:axId val="12617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6171776"/>
        <c:crosses val="autoZero"/>
        <c:auto val="1"/>
        <c:lblAlgn val="ctr"/>
        <c:lblOffset val="100"/>
        <c:noMultiLvlLbl val="0"/>
      </c:catAx>
      <c:valAx>
        <c:axId val="126171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6170240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3.747086419024577E-2"/>
                  <c:y val="-0.356057265056458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2910871915091075E-2"/>
                  <c:y val="-6.27033346695642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5028150087306843E-2"/>
                  <c:y val="4.60930984505183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'Grand Est'!$N$190:$N$194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'Grand Est'!$O$190:$O$194</c:f>
              <c:numCache>
                <c:formatCode>#,##0\ "M€"</c:formatCode>
                <c:ptCount val="5"/>
                <c:pt idx="0">
                  <c:v>32.261732612702431</c:v>
                </c:pt>
                <c:pt idx="1">
                  <c:v>297.88721521120334</c:v>
                </c:pt>
                <c:pt idx="2">
                  <c:v>119.3119140616501</c:v>
                </c:pt>
                <c:pt idx="3">
                  <c:v>156.49419866525716</c:v>
                </c:pt>
                <c:pt idx="4">
                  <c:v>28.039265078222378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84345922864201E-2"/>
                  <c:y val="-8.2980892155248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'Grand Est'!$N$190:$N$194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'Grand Est'!$P$190:$P$194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'Grand Est'!$N$212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Est'!$O$210:$P$210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Est'!$O$212:$P$212</c:f>
              <c:numCache>
                <c:formatCode>#,##0\ "M€"</c:formatCode>
                <c:ptCount val="2"/>
                <c:pt idx="0">
                  <c:v>236.77352190149318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'Grand Est'!$N$213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Est'!$O$210:$P$210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Est'!$O$213:$P$213</c:f>
              <c:numCache>
                <c:formatCode>#,##0\ "M€"</c:formatCode>
                <c:ptCount val="2"/>
                <c:pt idx="0">
                  <c:v>43.416333557498319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'Grand Est'!$N$214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Est'!$O$210:$P$210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Est'!$O$214:$P$214</c:f>
              <c:numCache>
                <c:formatCode>#,##0\ "M€"</c:formatCode>
                <c:ptCount val="2"/>
                <c:pt idx="0">
                  <c:v>175.89965126957054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'Grand Est'!$N$215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Est'!$O$210:$P$210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Est'!$O$215:$P$215</c:f>
              <c:numCache>
                <c:formatCode>#,##0\ "M€"</c:formatCode>
                <c:ptCount val="2"/>
                <c:pt idx="0">
                  <c:v>5.3079999999999998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'Grand Est'!$N$216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Est'!$O$210:$P$210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Est'!$O$216:$P$216</c:f>
              <c:numCache>
                <c:formatCode>#,##0\ "M€"</c:formatCode>
                <c:ptCount val="2"/>
                <c:pt idx="0">
                  <c:v>59.657099706127205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555840"/>
        <c:axId val="41557376"/>
      </c:barChart>
      <c:catAx>
        <c:axId val="41555840"/>
        <c:scaling>
          <c:orientation val="minMax"/>
        </c:scaling>
        <c:delete val="0"/>
        <c:axPos val="b"/>
        <c:majorTickMark val="out"/>
        <c:minorTickMark val="none"/>
        <c:tickLblPos val="nextTo"/>
        <c:crossAx val="41557376"/>
        <c:crosses val="autoZero"/>
        <c:auto val="1"/>
        <c:lblAlgn val="ctr"/>
        <c:lblOffset val="100"/>
        <c:noMultiLvlLbl val="0"/>
      </c:catAx>
      <c:valAx>
        <c:axId val="41557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1555840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'Grand Est'!$N$157:$N$160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'Grand Est'!$O$157:$O$160</c:f>
              <c:numCache>
                <c:formatCode>#,##0\ "M€"</c:formatCode>
                <c:ptCount val="4"/>
                <c:pt idx="0">
                  <c:v>16.228690954077422</c:v>
                </c:pt>
                <c:pt idx="1">
                  <c:v>28.841137643254996</c:v>
                </c:pt>
                <c:pt idx="2">
                  <c:v>203.61099056195835</c:v>
                </c:pt>
                <c:pt idx="3">
                  <c:v>9.2750000000000004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'Grand Est'!$N$157:$N$160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'Grand Est'!$P$157:$P$160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'Grand Est'!$N$164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Est'!$O$163:$P$163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Est'!$O$164:$P$164</c:f>
              <c:numCache>
                <c:formatCode>#,##0\ "M€"</c:formatCode>
                <c:ptCount val="2"/>
                <c:pt idx="0">
                  <c:v>9.5869999999999997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'Grand Est'!$N$165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Est'!$O$163:$P$163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Est'!$O$165:$P$165</c:f>
              <c:numCache>
                <c:formatCode>#,##0\ "M€"</c:formatCode>
                <c:ptCount val="2"/>
                <c:pt idx="0">
                  <c:v>0.37578279999999997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'Grand Est'!$N$166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'Grand Est'!$O$163:$P$163</c:f>
              <c:strCache>
                <c:ptCount val="2"/>
                <c:pt idx="0">
                  <c:v>Grand Est</c:v>
                </c:pt>
                <c:pt idx="1">
                  <c:v>France entière</c:v>
                </c:pt>
              </c:strCache>
            </c:strRef>
          </c:cat>
          <c:val>
            <c:numRef>
              <c:f>'Grand Est'!$O$166:$P$166</c:f>
              <c:numCache>
                <c:formatCode>#,##0\ "M€"</c:formatCode>
                <c:ptCount val="2"/>
                <c:pt idx="0">
                  <c:v>247.99303635929078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482496"/>
        <c:axId val="43508864"/>
      </c:barChart>
      <c:catAx>
        <c:axId val="4348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43508864"/>
        <c:crosses val="autoZero"/>
        <c:auto val="1"/>
        <c:lblAlgn val="ctr"/>
        <c:lblOffset val="100"/>
        <c:noMultiLvlLbl val="0"/>
      </c:catAx>
      <c:valAx>
        <c:axId val="43508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48249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65625533665433E-2"/>
          <c:y val="2.4529700078637598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Guadeloupe!$O$54</c:f>
              <c:strCache>
                <c:ptCount val="1"/>
                <c:pt idx="0">
                  <c:v>Guadeloupe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5.7542482816155961E-2"/>
                  <c:y val="-4.271538594322400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77294481809105E-2"/>
                  <c:y val="-1.14817889411802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48716812758773E-3"/>
                  <c:y val="-1.558280148326887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351173237393597E-2"/>
                  <c:y val="-0.174254468481317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772316565628449E-2"/>
                  <c:y val="-9.96483103377929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3602282017999724E-2"/>
                  <c:y val="-0.2355743596092181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Guadeloupe!$N$55:$N$62</c:f>
              <c:strCache>
                <c:ptCount val="8"/>
                <c:pt idx="0">
                  <c:v>Les politiques d'emploi - hors mesures zonées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Guadeloupe!$O$55:$O$62</c:f>
              <c:numCache>
                <c:formatCode>0.0%</c:formatCode>
                <c:ptCount val="8"/>
                <c:pt idx="0">
                  <c:v>0.31207579649288741</c:v>
                </c:pt>
                <c:pt idx="1">
                  <c:v>0.14525401410053118</c:v>
                </c:pt>
                <c:pt idx="2">
                  <c:v>1.9093464389528136E-2</c:v>
                </c:pt>
                <c:pt idx="3">
                  <c:v>0.37023375267032649</c:v>
                </c:pt>
                <c:pt idx="4">
                  <c:v>5.9450959176537498E-2</c:v>
                </c:pt>
                <c:pt idx="5">
                  <c:v>4.1326582572657367E-2</c:v>
                </c:pt>
                <c:pt idx="6">
                  <c:v>5.1095501830968268E-2</c:v>
                </c:pt>
                <c:pt idx="7">
                  <c:v>1.4699287665635181E-3</c:v>
                </c:pt>
              </c:numCache>
            </c:numRef>
          </c:val>
        </c:ser>
        <c:ser>
          <c:idx val="1"/>
          <c:order val="1"/>
          <c:tx>
            <c:strRef>
              <c:f>Guadeloupe!$P$54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Guadeloupe!$N$55:$N$62</c:f>
              <c:strCache>
                <c:ptCount val="8"/>
                <c:pt idx="0">
                  <c:v>Les politiques d'emploi - hors mesures zonées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Guadeloupe!$P$55:$P$62</c:f>
              <c:numCache>
                <c:formatCode>0.0%</c:formatCode>
                <c:ptCount val="8"/>
                <c:pt idx="0">
                  <c:v>0.3114220702274263</c:v>
                </c:pt>
                <c:pt idx="1">
                  <c:v>0.10216683655627318</c:v>
                </c:pt>
                <c:pt idx="2">
                  <c:v>1.3886916077774236E-2</c:v>
                </c:pt>
                <c:pt idx="3">
                  <c:v>0.22456336832621809</c:v>
                </c:pt>
                <c:pt idx="4">
                  <c:v>0.11211546496290911</c:v>
                </c:pt>
                <c:pt idx="5">
                  <c:v>8.356852514702752E-2</c:v>
                </c:pt>
                <c:pt idx="6">
                  <c:v>0.13589243808210916</c:v>
                </c:pt>
                <c:pt idx="7">
                  <c:v>1.540709162300922E-2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15904"/>
        <c:axId val="43921792"/>
      </c:barChart>
      <c:catAx>
        <c:axId val="43915904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43921792"/>
        <c:crosses val="autoZero"/>
        <c:auto val="1"/>
        <c:lblAlgn val="ctr"/>
        <c:lblOffset val="100"/>
        <c:noMultiLvlLbl val="0"/>
      </c:catAx>
      <c:valAx>
        <c:axId val="439217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3915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37035370578674"/>
          <c:y val="0.39451967326507725"/>
          <c:w val="0.11188361454818148"/>
          <c:h val="0.1003762923115256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3.747086419024577E-2"/>
                  <c:y val="-0.356057265056458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2910871915091075E-2"/>
                  <c:y val="5.805315721620500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5028150087306843E-2"/>
                  <c:y val="4.60930984505183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'Auvergne-Rhône-Alpes'!$N$190:$N$194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'Auvergne-Rhône-Alpes'!$O$190:$O$194</c:f>
              <c:numCache>
                <c:formatCode>#,##0\ "M€"</c:formatCode>
                <c:ptCount val="5"/>
                <c:pt idx="0">
                  <c:v>43.259176383050878</c:v>
                </c:pt>
                <c:pt idx="1">
                  <c:v>402.82552984431067</c:v>
                </c:pt>
                <c:pt idx="2">
                  <c:v>107.93507465184341</c:v>
                </c:pt>
                <c:pt idx="3">
                  <c:v>194.77777841925345</c:v>
                </c:pt>
                <c:pt idx="4">
                  <c:v>34.697512308372346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2966351551993155E-2"/>
                  <c:y val="2.40035656883534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2415878879982888E-3"/>
                  <c:y val="6.943389633143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7.6572942236180048E-6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Guadeloupe!$N$89:$N$95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Guadeloupe!$P$89:$P$95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1859875089111763E-5"/>
                  <c:y val="-4.66384749229496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4.2140642543977758E-2"/>
                  <c:y val="4.8020088868463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Guadeloupe!$N$89:$N$95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Guadeloupe!$O$89:$O$95</c:f>
              <c:numCache>
                <c:formatCode>#,##0\ "M€"</c:formatCode>
                <c:ptCount val="7"/>
                <c:pt idx="0">
                  <c:v>7.6691587762737141</c:v>
                </c:pt>
                <c:pt idx="1">
                  <c:v>26.064877987169805</c:v>
                </c:pt>
                <c:pt idx="2">
                  <c:v>7.6227726790533668</c:v>
                </c:pt>
                <c:pt idx="3">
                  <c:v>5.8812254806109348</c:v>
                </c:pt>
                <c:pt idx="4">
                  <c:v>1.2456471489175156</c:v>
                </c:pt>
                <c:pt idx="5">
                  <c:v>2.482648743389138</c:v>
                </c:pt>
                <c:pt idx="6">
                  <c:v>0.37521108999999997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Guadeloupe!$N$105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Guadeloupe!$O$104:$P$104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Guadeloupe!$O$105:$P$105</c:f>
              <c:numCache>
                <c:formatCode>#,##0\ "M€"</c:formatCode>
                <c:ptCount val="2"/>
                <c:pt idx="0">
                  <c:v>42.16223339807997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Guadeloupe!$N$106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Guadeloupe!$O$104:$P$104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Guadeloupe!$O$106:$P$106</c:f>
              <c:numCache>
                <c:formatCode>#,##0\ "M€"</c:formatCode>
                <c:ptCount val="2"/>
                <c:pt idx="0">
                  <c:v>0.43396890000000005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Guadeloupe!$N$107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Guadeloupe!$O$104:$P$104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Guadeloupe!$O$107:$P$107</c:f>
              <c:numCache>
                <c:formatCode>#,##0\ "M€"</c:formatCode>
                <c:ptCount val="2"/>
                <c:pt idx="0">
                  <c:v>2.2644061894504111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Guadeloupe!$N$108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Guadeloupe!$O$104:$P$104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Guadeloupe!$O$108:$P$108</c:f>
              <c:numCache>
                <c:formatCode>#,##0\ "M€"</c:formatCode>
                <c:ptCount val="2"/>
                <c:pt idx="0">
                  <c:v>3.645020903312111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Guadeloupe!$N$109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Guadeloupe!$O$104:$P$104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Guadeloupe!$O$109:$P$109</c:f>
              <c:numCache>
                <c:formatCode>#,##0\ "M€"</c:formatCode>
                <c:ptCount val="2"/>
                <c:pt idx="0">
                  <c:v>2.573261133527827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Guadeloupe!$N$110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Guadeloupe!$O$104:$P$104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Guadeloupe!$O$110:$P$110</c:f>
              <c:numCache>
                <c:formatCode>#,##0\ "M€"</c:formatCode>
                <c:ptCount val="2"/>
                <c:pt idx="0">
                  <c:v>0.41325067104416613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647168"/>
        <c:axId val="44648704"/>
      </c:barChart>
      <c:catAx>
        <c:axId val="4464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44648704"/>
        <c:crosses val="autoZero"/>
        <c:auto val="1"/>
        <c:lblAlgn val="ctr"/>
        <c:lblOffset val="100"/>
        <c:noMultiLvlLbl val="0"/>
      </c:catAx>
      <c:valAx>
        <c:axId val="44648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464716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Guadeloupe!$N$138:$N$140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Guadeloupe!$O$138:$O$140</c:f>
              <c:numCache>
                <c:formatCode>#,##0\ "M€"</c:formatCode>
                <c:ptCount val="3"/>
                <c:pt idx="0">
                  <c:v>3.2694186875666249</c:v>
                </c:pt>
                <c:pt idx="1">
                  <c:v>1.0746935190180533</c:v>
                </c:pt>
                <c:pt idx="2">
                  <c:v>3.378711365734266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Guadeloupe!$N$138:$N$140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Guadeloupe!$P$138:$P$140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Guadeloupe!$N$144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Guadeloupe!$O$143:$P$143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Guadeloupe!$O$144:$P$144</c:f>
              <c:numCache>
                <c:formatCode>#,##0\ "M€"</c:formatCode>
                <c:ptCount val="2"/>
                <c:pt idx="0">
                  <c:v>0.16503794853146853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Guadeloupe!$N$145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Guadeloupe!$O$143:$P$143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Guadeloupe!$O$145:$P$145</c:f>
              <c:numCache>
                <c:formatCode>#,##0\ "M€"</c:formatCode>
                <c:ptCount val="2"/>
                <c:pt idx="0">
                  <c:v>2.0882260995913007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Guadeloupe!$N$146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Guadeloupe!$O$143:$P$143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Guadeloupe!$O$146:$P$146</c:f>
              <c:numCache>
                <c:formatCode>#,##0\ "M€"</c:formatCode>
                <c:ptCount val="2"/>
                <c:pt idx="0">
                  <c:v>2.1690707241961751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Guadeloupe!$N$147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Guadeloupe!$O$143:$P$143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Guadeloupe!$O$147:$P$147</c:f>
              <c:numCache>
                <c:formatCode>#,##0\ "M€"</c:formatCode>
                <c:ptCount val="2"/>
                <c:pt idx="0">
                  <c:v>2.6396188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Guadeloupe!$N$148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Guadeloupe!$O$143:$P$143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Guadeloupe!$O$148:$P$148</c:f>
              <c:numCache>
                <c:formatCode>#,##0\ "M€"</c:formatCode>
                <c:ptCount val="2"/>
                <c:pt idx="0">
                  <c:v>0.66086999999999996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085440"/>
        <c:axId val="45086976"/>
      </c:barChart>
      <c:catAx>
        <c:axId val="4508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45086976"/>
        <c:crosses val="autoZero"/>
        <c:auto val="1"/>
        <c:lblAlgn val="ctr"/>
        <c:lblOffset val="100"/>
        <c:noMultiLvlLbl val="0"/>
      </c:catAx>
      <c:valAx>
        <c:axId val="45086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5085440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3.747086419024577E-2"/>
                  <c:y val="-0.356057265056458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1.9504429715977822E-2"/>
                  <c:y val="2.02958141487841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5028150087306843E-2"/>
                  <c:y val="4.60930984505183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Guadeloupe!$N$190:$N$194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Guadeloupe!$O$190:$O$194</c:f>
              <c:numCache>
                <c:formatCode>#,##0\ "M€"</c:formatCode>
                <c:ptCount val="5"/>
                <c:pt idx="0">
                  <c:v>4.9454367811362374</c:v>
                </c:pt>
                <c:pt idx="1">
                  <c:v>58.200117257348758</c:v>
                </c:pt>
                <c:pt idx="2">
                  <c:v>6.465943436803693</c:v>
                </c:pt>
                <c:pt idx="3">
                  <c:v>7.4996115854437839</c:v>
                </c:pt>
                <c:pt idx="4">
                  <c:v>4.3163461553920843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84345922864201E-2"/>
                  <c:y val="-8.2980892155248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Guadeloupe!$N$190:$N$194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Guadeloupe!$P$190:$P$194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Guadeloupe!$N$212</c:f>
              <c:strCache>
                <c:ptCount val="1"/>
                <c:pt idx="0">
                  <c:v>Ressources de l'ensemble des CFA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Guadeloupe!$O$210:$P$210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Guadeloupe!$O$212:$P$212</c:f>
              <c:numCache>
                <c:formatCode>#,##0\ "M€"</c:formatCode>
                <c:ptCount val="2"/>
                <c:pt idx="0">
                  <c:v>7.440837299577538</c:v>
                </c:pt>
                <c:pt idx="1">
                  <c:v>2924.2187915342138</c:v>
                </c:pt>
              </c:numCache>
            </c:numRef>
          </c:val>
        </c:ser>
        <c:ser>
          <c:idx val="1"/>
          <c:order val="1"/>
          <c:tx>
            <c:strRef>
              <c:f>Guadeloupe!$N$213</c:f>
              <c:strCache>
                <c:ptCount val="1"/>
                <c:pt idx="0">
                  <c:v>Aides aux apprentis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Guadeloupe!$O$210:$P$210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Guadeloupe!$O$213:$P$213</c:f>
              <c:numCache>
                <c:formatCode>#,##0\ "M€"</c:formatCode>
                <c:ptCount val="2"/>
                <c:pt idx="0">
                  <c:v>0.64112979152656357</c:v>
                </c:pt>
                <c:pt idx="1">
                  <c:v>459.79630259744005</c:v>
                </c:pt>
              </c:numCache>
            </c:numRef>
          </c:val>
        </c:ser>
        <c:ser>
          <c:idx val="2"/>
          <c:order val="2"/>
          <c:tx>
            <c:strRef>
              <c:f>Guadeloupe!$N$214</c:f>
              <c:strCache>
                <c:ptCount val="1"/>
                <c:pt idx="0">
                  <c:v>Aides aux entreprises (apprentissage)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Guadeloupe!$O$210:$P$210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Guadeloupe!$O$214:$P$214</c:f>
              <c:numCache>
                <c:formatCode>#,##0\ "M€"</c:formatCode>
                <c:ptCount val="2"/>
                <c:pt idx="0">
                  <c:v>3.8639930801750988</c:v>
                </c:pt>
                <c:pt idx="1">
                  <c:v>1923.1835452244393</c:v>
                </c:pt>
              </c:numCache>
            </c:numRef>
          </c:val>
        </c:ser>
        <c:ser>
          <c:idx val="3"/>
          <c:order val="3"/>
          <c:tx>
            <c:strRef>
              <c:f>Guadeloupe!$N$215</c:f>
              <c:strCache>
                <c:ptCount val="1"/>
                <c:pt idx="0">
                  <c:v>Développement et parcours vers l'apprentissage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Guadeloupe!$O$210:$P$210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Guadeloupe!$O$215:$P$215</c:f>
              <c:numCache>
                <c:formatCode>#,##0\ "M€"</c:formatCode>
                <c:ptCount val="2"/>
                <c:pt idx="0">
                  <c:v>0</c:v>
                </c:pt>
                <c:pt idx="1">
                  <c:v>31.421163310709488</c:v>
                </c:pt>
              </c:numCache>
            </c:numRef>
          </c:val>
        </c:ser>
        <c:ser>
          <c:idx val="4"/>
          <c:order val="4"/>
          <c:tx>
            <c:strRef>
              <c:f>Guadeloupe!$N$216</c:f>
              <c:strCache>
                <c:ptCount val="1"/>
                <c:pt idx="0">
                  <c:v>Contrat de professionnalisation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Guadeloupe!$O$210:$P$210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Guadeloupe!$O$216:$P$216</c:f>
              <c:numCache>
                <c:formatCode>#,##0\ "M€"</c:formatCode>
                <c:ptCount val="2"/>
                <c:pt idx="0">
                  <c:v>6.2928067766538502</c:v>
                </c:pt>
                <c:pt idx="1">
                  <c:v>1060.479859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134208"/>
        <c:axId val="47135744"/>
      </c:barChart>
      <c:catAx>
        <c:axId val="4713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47135744"/>
        <c:crosses val="autoZero"/>
        <c:auto val="1"/>
        <c:lblAlgn val="ctr"/>
        <c:lblOffset val="100"/>
        <c:noMultiLvlLbl val="0"/>
      </c:catAx>
      <c:valAx>
        <c:axId val="47135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713420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dLbl>
              <c:idx val="3"/>
              <c:delete val="1"/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Guadeloupe!$N$157:$N$160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Guadeloupe!$O$157:$O$160</c:f>
              <c:numCache>
                <c:formatCode>#,##0\ "M€"</c:formatCode>
                <c:ptCount val="4"/>
                <c:pt idx="0">
                  <c:v>0.4976792856569881</c:v>
                </c:pt>
                <c:pt idx="1">
                  <c:v>2.0039174647026154</c:v>
                </c:pt>
                <c:pt idx="2">
                  <c:v>11.556924419917637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3.4064421991132521E-2"/>
                  <c:y val="1.5489598599411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722187204115624E-3"/>
                  <c:y val="2.3862719325472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84345922864201E-2"/>
                  <c:y val="-8.2980892155248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7277018853450564E-2"/>
                  <c:y val="3.89911950432420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32823618714509E-2"/>
                  <c:y val="7.99292508634471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'Auvergne-Rhône-Alpes'!$N$190:$N$194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'Auvergne-Rhône-Alpes'!$P$190:$P$194</c:f>
              <c:numCache>
                <c:formatCode>#,##0\ "M€"</c:formatCode>
                <c:ptCount val="5"/>
                <c:pt idx="0">
                  <c:v>516.4193348107973</c:v>
                </c:pt>
                <c:pt idx="1">
                  <c:v>4127.0575579288097</c:v>
                </c:pt>
                <c:pt idx="2">
                  <c:v>1005.9931509512257</c:v>
                </c:pt>
                <c:pt idx="3">
                  <c:v>1631.9349999999995</c:v>
                </c:pt>
                <c:pt idx="4">
                  <c:v>424.75712627493999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Guadeloupe!$N$157:$N$160</c:f>
              <c:strCache>
                <c:ptCount val="4"/>
                <c:pt idx="0">
                  <c:v>CIF - CPF</c:v>
                </c:pt>
                <c:pt idx="1">
                  <c:v>Période de professionnalisation</c:v>
                </c:pt>
                <c:pt idx="2">
                  <c:v>Plan de formation</c:v>
                </c:pt>
                <c:pt idx="3">
                  <c:v>Autres</c:v>
                </c:pt>
              </c:strCache>
            </c:strRef>
          </c:cat>
          <c:val>
            <c:numRef>
              <c:f>Guadeloupe!$P$157:$P$160</c:f>
              <c:numCache>
                <c:formatCode>#,##0\ "M€"</c:formatCode>
                <c:ptCount val="4"/>
                <c:pt idx="0">
                  <c:v>256.01815940211753</c:v>
                </c:pt>
                <c:pt idx="1">
                  <c:v>453.016347</c:v>
                </c:pt>
                <c:pt idx="2">
                  <c:v>2713.0568480789875</c:v>
                </c:pt>
                <c:pt idx="3">
                  <c:v>73.36459735450056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Guadeloupe!$N$164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Guadeloupe!$O$163:$P$163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Guadeloupe!$O$164:$P$164</c:f>
              <c:numCache>
                <c:formatCode>#,##0\ "M€"</c:formatCode>
                <c:ptCount val="2"/>
                <c:pt idx="0">
                  <c:v>0</c:v>
                </c:pt>
                <c:pt idx="1">
                  <c:v>77.612089756618104</c:v>
                </c:pt>
              </c:numCache>
            </c:numRef>
          </c:val>
        </c:ser>
        <c:ser>
          <c:idx val="1"/>
          <c:order val="1"/>
          <c:tx>
            <c:strRef>
              <c:f>Guadeloupe!$N$165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3011729499505726E-17"/>
                  <c:y val="-1.525640979437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Guadeloupe!$O$163:$P$163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Guadeloupe!$O$165:$P$165</c:f>
              <c:numCache>
                <c:formatCode>#,##0\ "M€"</c:formatCode>
                <c:ptCount val="2"/>
                <c:pt idx="0">
                  <c:v>0</c:v>
                </c:pt>
                <c:pt idx="1">
                  <c:v>6.1607507600000009</c:v>
                </c:pt>
              </c:numCache>
            </c:numRef>
          </c:val>
        </c:ser>
        <c:ser>
          <c:idx val="2"/>
          <c:order val="2"/>
          <c:tx>
            <c:strRef>
              <c:f>Guadeloupe!$N$166</c:f>
              <c:strCache>
                <c:ptCount val="1"/>
                <c:pt idx="0">
                  <c:v>Partenaires sociaux (OPCA, OPACIF, FPSPP)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Guadeloupe!$O$163:$P$163</c:f>
              <c:strCache>
                <c:ptCount val="2"/>
                <c:pt idx="0">
                  <c:v>Guadeloupe</c:v>
                </c:pt>
                <c:pt idx="1">
                  <c:v>France entière</c:v>
                </c:pt>
              </c:strCache>
            </c:strRef>
          </c:cat>
          <c:val>
            <c:numRef>
              <c:f>Guadeloupe!$O$166:$P$166</c:f>
              <c:numCache>
                <c:formatCode>#,##0\ "M€"</c:formatCode>
                <c:ptCount val="2"/>
                <c:pt idx="0">
                  <c:v>14.058521170277242</c:v>
                </c:pt>
                <c:pt idx="1">
                  <c:v>3411.6831113189874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371648"/>
        <c:axId val="57373440"/>
      </c:barChart>
      <c:catAx>
        <c:axId val="5737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57373440"/>
        <c:crosses val="autoZero"/>
        <c:auto val="1"/>
        <c:lblAlgn val="ctr"/>
        <c:lblOffset val="100"/>
        <c:noMultiLvlLbl val="0"/>
      </c:catAx>
      <c:valAx>
        <c:axId val="57373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7371648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88351456067989E-2"/>
          <c:y val="2.4549522649137977E-2"/>
          <c:w val="0.92358835145606799"/>
          <c:h val="0.9619567885779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Guyane!$O$54</c:f>
              <c:strCache>
                <c:ptCount val="1"/>
                <c:pt idx="0">
                  <c:v>Guyane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5.6303866987874533E-2"/>
                  <c:y val="-0.1149918834140923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77336958414008E-2"/>
                  <c:y val="-1.369619383557941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6457189266336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371064529836594E-2"/>
                  <c:y val="-4.36320109081334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05636550519289E-2"/>
                  <c:y val="-7.682056503992035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056469080784183E-2"/>
                  <c:y val="-0.1350788206801193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261660422059808E-2"/>
                  <c:y val="-0.22893113892003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680653127522408E-3"/>
                  <c:y val="-3.9859331085099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Guyane!$N$55:$N$62</c:f>
              <c:strCache>
                <c:ptCount val="8"/>
                <c:pt idx="0">
                  <c:v>Les politiques d'emploi - hors mesures zonées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Guyane!$O$55:$O$62</c:f>
              <c:numCache>
                <c:formatCode>0.0%</c:formatCode>
                <c:ptCount val="8"/>
                <c:pt idx="0">
                  <c:v>0.27235281451999116</c:v>
                </c:pt>
                <c:pt idx="1">
                  <c:v>0.10480410696303095</c:v>
                </c:pt>
                <c:pt idx="2">
                  <c:v>1.1850861906495622E-2</c:v>
                </c:pt>
                <c:pt idx="3">
                  <c:v>0.42777305923896403</c:v>
                </c:pt>
                <c:pt idx="4">
                  <c:v>0.12185400458450746</c:v>
                </c:pt>
                <c:pt idx="5">
                  <c:v>2.2889585485417613E-2</c:v>
                </c:pt>
                <c:pt idx="6">
                  <c:v>3.6650108342393434E-2</c:v>
                </c:pt>
                <c:pt idx="7">
                  <c:v>1.8254589591997108E-3</c:v>
                </c:pt>
              </c:numCache>
            </c:numRef>
          </c:val>
        </c:ser>
        <c:ser>
          <c:idx val="1"/>
          <c:order val="1"/>
          <c:tx>
            <c:strRef>
              <c:f>Guyane!$P$54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Guyane!$N$55:$N$62</c:f>
              <c:strCache>
                <c:ptCount val="8"/>
                <c:pt idx="0">
                  <c:v>Les politiques d'emploi - hors mesures zonées</c:v>
                </c:pt>
                <c:pt idx="1">
                  <c:v>L’accueil, l'information, l'orientation et l'accompagnement</c:v>
                </c:pt>
                <c:pt idx="2">
                  <c:v>L'aide au recrutement des entreprises</c:v>
                </c:pt>
                <c:pt idx="3">
                  <c:v>La formation professionnelle initiale (hors apprentissage)</c:v>
                </c:pt>
                <c:pt idx="4">
                  <c:v>La formation professionnelle continue pour les personnes en recherche d'emploi (hors contrats de professionnalisation)</c:v>
                </c:pt>
                <c:pt idx="5">
                  <c:v>La formation professionnelle continue pour les actifs occupés</c:v>
                </c:pt>
                <c:pt idx="6">
                  <c:v>L'alternance</c:v>
                </c:pt>
                <c:pt idx="7">
                  <c:v>Dépenses non-ventilables</c:v>
                </c:pt>
              </c:strCache>
            </c:strRef>
          </c:cat>
          <c:val>
            <c:numRef>
              <c:f>Guyane!$P$55:$P$62</c:f>
              <c:numCache>
                <c:formatCode>0.0%</c:formatCode>
                <c:ptCount val="8"/>
                <c:pt idx="0">
                  <c:v>0.3114220702274263</c:v>
                </c:pt>
                <c:pt idx="1">
                  <c:v>0.10216683655627318</c:v>
                </c:pt>
                <c:pt idx="2">
                  <c:v>1.3886916077774236E-2</c:v>
                </c:pt>
                <c:pt idx="3">
                  <c:v>0.22456336832621809</c:v>
                </c:pt>
                <c:pt idx="4">
                  <c:v>0.11211546496290911</c:v>
                </c:pt>
                <c:pt idx="5">
                  <c:v>8.356852514702752E-2</c:v>
                </c:pt>
                <c:pt idx="6">
                  <c:v>0.13589243808210916</c:v>
                </c:pt>
                <c:pt idx="7">
                  <c:v>1.540709162300922E-2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17664"/>
        <c:axId val="83181568"/>
      </c:barChart>
      <c:catAx>
        <c:axId val="80017664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000" b="1"/>
            </a:pPr>
            <a:endParaRPr lang="fr-FR"/>
          </a:p>
        </c:txPr>
        <c:crossAx val="83181568"/>
        <c:crosses val="autoZero"/>
        <c:auto val="1"/>
        <c:lblAlgn val="ctr"/>
        <c:lblOffset val="100"/>
        <c:noMultiLvlLbl val="0"/>
      </c:catAx>
      <c:valAx>
        <c:axId val="83181568"/>
        <c:scaling>
          <c:orientation val="minMax"/>
          <c:max val="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001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13178531062095"/>
          <c:y val="0.41887808033589241"/>
          <c:w val="0.11188361454818148"/>
          <c:h val="8.0446612742080884E-2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6.861248801307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9.14833173507664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05184744976746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2.40035656883534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2690859972847234E-2"/>
                  <c:y val="1.15175335521369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6.4755184817729596E-3"/>
                  <c:y val="-3.8898418401112929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243488696441893E-2"/>
                  <c:y val="2.284090500341714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Guyane!$N$89:$N$95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Guyane!$P$89:$P$95</c:f>
              <c:numCache>
                <c:formatCode>#,##0\ "M€"</c:formatCode>
                <c:ptCount val="7"/>
                <c:pt idx="0">
                  <c:v>723.77333545413217</c:v>
                </c:pt>
                <c:pt idx="1">
                  <c:v>1860.9647428146218</c:v>
                </c:pt>
                <c:pt idx="2">
                  <c:v>595.27339265996068</c:v>
                </c:pt>
                <c:pt idx="3">
                  <c:v>546.732720945099</c:v>
                </c:pt>
                <c:pt idx="4">
                  <c:v>179.22709999999998</c:v>
                </c:pt>
                <c:pt idx="5">
                  <c:v>738.33801062885232</c:v>
                </c:pt>
                <c:pt idx="6">
                  <c:v>54.59597910639738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60095776532948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4.79390505113880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9.139866081413655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6.67233815109363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"/>
                  <c:y val="1.3853701888180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-2.5124995503758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6207939439991444E-2"/>
                  <c:y val="9.16518183504260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Guyane!$N$89:$N$95</c:f>
              <c:strCache>
                <c:ptCount val="7"/>
                <c:pt idx="0">
                  <c:v>Accueil et information (CEP 1)</c:v>
                </c:pt>
                <c:pt idx="1">
                  <c:v>Accompagnement renforcé (CEP 2 et 3)</c:v>
                </c:pt>
                <c:pt idx="2">
                  <c:v>Suivi</c:v>
                </c:pt>
                <c:pt idx="3">
                  <c:v>Missions locales</c:v>
                </c:pt>
                <c:pt idx="4">
                  <c:v>CSP</c:v>
                </c:pt>
                <c:pt idx="5">
                  <c:v>Aide à la création d'entreprise</c:v>
                </c:pt>
                <c:pt idx="6">
                  <c:v>Aide à l'insertion</c:v>
                </c:pt>
              </c:strCache>
            </c:strRef>
          </c:cat>
          <c:val>
            <c:numRef>
              <c:f>Guyane!$O$89:$O$95</c:f>
              <c:numCache>
                <c:formatCode>#,##0\ "M€"</c:formatCode>
                <c:ptCount val="7"/>
                <c:pt idx="0">
                  <c:v>3.3461564520544216</c:v>
                </c:pt>
                <c:pt idx="1">
                  <c:v>9.0261698525267793</c:v>
                </c:pt>
                <c:pt idx="2">
                  <c:v>1.8521261337842616</c:v>
                </c:pt>
                <c:pt idx="3">
                  <c:v>2.1355960000000005</c:v>
                </c:pt>
                <c:pt idx="4">
                  <c:v>0.27051514695621187</c:v>
                </c:pt>
                <c:pt idx="5">
                  <c:v>1.2758957685950807</c:v>
                </c:pt>
                <c:pt idx="6">
                  <c:v>0.11134576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Guyane!$N$105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Guyane!$O$104:$P$104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Guyane!$O$105:$P$105</c:f>
              <c:numCache>
                <c:formatCode>#,##0\ "M€"</c:formatCode>
                <c:ptCount val="2"/>
                <c:pt idx="0">
                  <c:v>14.101842909949109</c:v>
                </c:pt>
                <c:pt idx="1">
                  <c:v>2983.693959501094</c:v>
                </c:pt>
              </c:numCache>
            </c:numRef>
          </c:val>
        </c:ser>
        <c:ser>
          <c:idx val="1"/>
          <c:order val="1"/>
          <c:tx>
            <c:strRef>
              <c:f>Guyane!$N$106</c:f>
              <c:strCache>
                <c:ptCount val="1"/>
                <c:pt idx="0">
                  <c:v>Autres opérateurs (Apec, Agefiph)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Guyane!$O$104:$P$104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Guyane!$O$106:$P$106</c:f>
              <c:numCache>
                <c:formatCode>#,##0\ "M€"</c:formatCode>
                <c:ptCount val="2"/>
                <c:pt idx="0">
                  <c:v>0.30765038</c:v>
                </c:pt>
                <c:pt idx="1">
                  <c:v>207.57651458999999</c:v>
                </c:pt>
              </c:numCache>
            </c:numRef>
          </c:val>
        </c:ser>
        <c:ser>
          <c:idx val="2"/>
          <c:order val="2"/>
          <c:tx>
            <c:strRef>
              <c:f>Guyane!$N$107</c:f>
              <c:strCache>
                <c:ptCount val="1"/>
                <c:pt idx="0">
                  <c:v>UNEDIC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Guyane!$O$104:$P$104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Guyane!$O$107:$P$107</c:f>
              <c:numCache>
                <c:formatCode>#,##0\ "M€"</c:formatCode>
                <c:ptCount val="2"/>
                <c:pt idx="0">
                  <c:v>1.0672591767545851</c:v>
                </c:pt>
                <c:pt idx="1">
                  <c:v>699.47896235999997</c:v>
                </c:pt>
              </c:numCache>
            </c:numRef>
          </c:val>
        </c:ser>
        <c:ser>
          <c:idx val="3"/>
          <c:order val="3"/>
          <c:tx>
            <c:strRef>
              <c:f>Guyane!$N$108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Guyane!$O$104:$P$104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Guyane!$O$108:$P$108</c:f>
              <c:numCache>
                <c:formatCode>#,##0\ "M€"</c:formatCode>
                <c:ptCount val="2"/>
                <c:pt idx="0">
                  <c:v>1.8869282772130613</c:v>
                </c:pt>
                <c:pt idx="1">
                  <c:v>493.30829406133086</c:v>
                </c:pt>
              </c:numCache>
            </c:numRef>
          </c:val>
        </c:ser>
        <c:ser>
          <c:idx val="4"/>
          <c:order val="4"/>
          <c:tx>
            <c:strRef>
              <c:f>Guyane!$N$109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Guyane!$O$104:$P$104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Guyane!$O$109:$P$109</c:f>
              <c:numCache>
                <c:formatCode>#,##0\ "M€"</c:formatCode>
                <c:ptCount val="2"/>
                <c:pt idx="0">
                  <c:v>0.36621400000000004</c:v>
                </c:pt>
                <c:pt idx="1">
                  <c:v>188.07934901966567</c:v>
                </c:pt>
              </c:numCache>
            </c:numRef>
          </c:val>
        </c:ser>
        <c:ser>
          <c:idx val="5"/>
          <c:order val="5"/>
          <c:tx>
            <c:strRef>
              <c:f>Guyane!$N$110</c:f>
              <c:strCache>
                <c:ptCount val="1"/>
                <c:pt idx="0">
                  <c:v>Communautés territoriales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Guyane!$O$104:$P$104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Guyane!$O$110:$P$110</c:f>
              <c:numCache>
                <c:formatCode>#,##0\ "M€"</c:formatCode>
                <c:ptCount val="2"/>
                <c:pt idx="0">
                  <c:v>0.30925900000000001</c:v>
                </c:pt>
                <c:pt idx="1">
                  <c:v>129.71040570749923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1967872"/>
        <c:axId val="91969408"/>
      </c:barChart>
      <c:catAx>
        <c:axId val="9196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91969408"/>
        <c:crosses val="autoZero"/>
        <c:auto val="1"/>
        <c:lblAlgn val="ctr"/>
        <c:lblOffset val="100"/>
        <c:noMultiLvlLbl val="0"/>
      </c:catAx>
      <c:valAx>
        <c:axId val="91969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967872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dLbl>
              <c:idx val="2"/>
              <c:delete val="1"/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Guyane!$N$138:$N$140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Guyane!$O$138:$O$140</c:f>
              <c:numCache>
                <c:formatCode>#,##0\ "M€"</c:formatCode>
                <c:ptCount val="3"/>
                <c:pt idx="0">
                  <c:v>16.84975379950572</c:v>
                </c:pt>
                <c:pt idx="1">
                  <c:v>1.2194971873814704</c:v>
                </c:pt>
                <c:pt idx="2">
                  <c:v>6.0366773426573428E-2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Guyane!$N$138:$N$140</c:f>
              <c:strCache>
                <c:ptCount val="3"/>
                <c:pt idx="0">
                  <c:v>Formations certifiantes et pré-certifiantes</c:v>
                </c:pt>
                <c:pt idx="1">
                  <c:v>Formations professionnalisantes</c:v>
                </c:pt>
                <c:pt idx="2">
                  <c:v>Formations d'insertion sociale et professionnelle</c:v>
                </c:pt>
              </c:strCache>
            </c:strRef>
          </c:cat>
          <c:val>
            <c:numRef>
              <c:f>Guyane!$P$138:$P$140</c:f>
              <c:numCache>
                <c:formatCode>#,##0\ "M€"</c:formatCode>
                <c:ptCount val="3"/>
                <c:pt idx="0">
                  <c:v>1509.1927364133535</c:v>
                </c:pt>
                <c:pt idx="1">
                  <c:v>368.30978165015262</c:v>
                </c:pt>
                <c:pt idx="2">
                  <c:v>474.56219605947388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Guyane!$N$144</c:f>
              <c:strCache>
                <c:ptCount val="1"/>
                <c:pt idx="0">
                  <c:v>AGEFIPH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Guyane!$O$143:$P$143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Guyane!$O$144:$P$144</c:f>
              <c:numCache>
                <c:formatCode>#,##0\ "M€"</c:formatCode>
                <c:ptCount val="2"/>
                <c:pt idx="0">
                  <c:v>0.12798861314685314</c:v>
                </c:pt>
                <c:pt idx="1">
                  <c:v>82.71645255982736</c:v>
                </c:pt>
              </c:numCache>
            </c:numRef>
          </c:val>
        </c:ser>
        <c:ser>
          <c:idx val="1"/>
          <c:order val="1"/>
          <c:tx>
            <c:strRef>
              <c:f>Guyane!$N$145</c:f>
              <c:strCache>
                <c:ptCount val="1"/>
                <c:pt idx="0">
                  <c:v>Pôle Emploi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Guyane!$O$143:$P$143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Guyane!$O$145:$P$145</c:f>
              <c:numCache>
                <c:formatCode>#,##0\ "M€"</c:formatCode>
                <c:ptCount val="2"/>
                <c:pt idx="0">
                  <c:v>1.2123228476342456</c:v>
                </c:pt>
                <c:pt idx="1">
                  <c:v>293.95875002000002</c:v>
                </c:pt>
              </c:numCache>
            </c:numRef>
          </c:val>
        </c:ser>
        <c:ser>
          <c:idx val="2"/>
          <c:order val="2"/>
          <c:tx>
            <c:strRef>
              <c:f>Guyane!$N$146</c:f>
              <c:strCache>
                <c:ptCount val="1"/>
                <c:pt idx="0">
                  <c:v>Partenaires sociaux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Guyane!$O$143:$P$143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Guyane!$O$146:$P$146</c:f>
              <c:numCache>
                <c:formatCode>#,##0\ "M€"</c:formatCode>
                <c:ptCount val="2"/>
                <c:pt idx="0">
                  <c:v>1.2997905995326628</c:v>
                </c:pt>
                <c:pt idx="1">
                  <c:v>359.59276477999998</c:v>
                </c:pt>
              </c:numCache>
            </c:numRef>
          </c:val>
        </c:ser>
        <c:ser>
          <c:idx val="3"/>
          <c:order val="3"/>
          <c:tx>
            <c:strRef>
              <c:f>Guyane!$N$147</c:f>
              <c:strCache>
                <c:ptCount val="1"/>
                <c:pt idx="0">
                  <c:v>Région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Guyane!$O$143:$P$143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Guyane!$O$147:$P$147</c:f>
              <c:numCache>
                <c:formatCode>#,##0\ "M€"</c:formatCode>
                <c:ptCount val="2"/>
                <c:pt idx="0">
                  <c:v>15.4895157</c:v>
                </c:pt>
                <c:pt idx="1">
                  <c:v>1461.0567176631525</c:v>
                </c:pt>
              </c:numCache>
            </c:numRef>
          </c:val>
        </c:ser>
        <c:ser>
          <c:idx val="4"/>
          <c:order val="4"/>
          <c:tx>
            <c:strRef>
              <c:f>Guyane!$N$148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Guyane!$O$143:$P$143</c:f>
              <c:strCache>
                <c:ptCount val="2"/>
                <c:pt idx="0">
                  <c:v>Guyane</c:v>
                </c:pt>
                <c:pt idx="1">
                  <c:v>France entière</c:v>
                </c:pt>
              </c:strCache>
            </c:strRef>
          </c:cat>
          <c:val>
            <c:numRef>
              <c:f>Guyane!$O$148:$P$148</c:f>
              <c:numCache>
                <c:formatCode>#,##0\ "M€"</c:formatCode>
                <c:ptCount val="2"/>
                <c:pt idx="0">
                  <c:v>0</c:v>
                </c:pt>
                <c:pt idx="1">
                  <c:v>154.74002910000002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989056"/>
        <c:axId val="104990592"/>
      </c:barChart>
      <c:catAx>
        <c:axId val="10498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990592"/>
        <c:crosses val="autoZero"/>
        <c:auto val="1"/>
        <c:lblAlgn val="ctr"/>
        <c:lblOffset val="100"/>
        <c:noMultiLvlLbl val="0"/>
      </c:catAx>
      <c:valAx>
        <c:axId val="104990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989056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56236066725963E-2"/>
          <c:y val="0.15264893112479716"/>
          <c:w val="0.77587850062431518"/>
          <c:h val="0.64199425718336878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1.0850993635049277E-2"/>
                  <c:y val="1.1047445285025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43261815928738301"/>
                  <c:y val="-0.1024713553413359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2910871915091075E-2"/>
                  <c:y val="5.805315721620500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5028150087306843E-2"/>
                  <c:y val="4.60930984505183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5213036749339598E-5"/>
                  <c:y val="1.0754516510081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9360956807922261E-2"/>
                  <c:y val="1.88099188206836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"/>
                  <c:y val="0.103977271085457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3.8646304155542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Guyane!$N$190:$N$194</c:f>
              <c:strCache>
                <c:ptCount val="5"/>
                <c:pt idx="0">
                  <c:v>Contrats aidés marchand (hors IAE)</c:v>
                </c:pt>
                <c:pt idx="1">
                  <c:v>Contrats aidés non marchand (hors IAE)</c:v>
                </c:pt>
                <c:pt idx="2">
                  <c:v>Insertion par l'activité économique</c:v>
                </c:pt>
                <c:pt idx="3">
                  <c:v>Mesures en faveur des handicapés</c:v>
                </c:pt>
                <c:pt idx="4">
                  <c:v>Autres emplois aidés</c:v>
                </c:pt>
              </c:strCache>
            </c:strRef>
          </c:cat>
          <c:val>
            <c:numRef>
              <c:f>Guyane!$O$190:$O$194</c:f>
              <c:numCache>
                <c:formatCode>#,##0\ "M€"</c:formatCode>
                <c:ptCount val="5"/>
                <c:pt idx="0">
                  <c:v>3.0657057435131261</c:v>
                </c:pt>
                <c:pt idx="1">
                  <c:v>34.306115503905026</c:v>
                </c:pt>
                <c:pt idx="2">
                  <c:v>1.5541597925247352</c:v>
                </c:pt>
                <c:pt idx="3">
                  <c:v>1.8501921916110327</c:v>
                </c:pt>
                <c:pt idx="4">
                  <c:v>1.6373299331047315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fr-FR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17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5" Type="http://schemas.openxmlformats.org/officeDocument/2006/relationships/image" Target="../media/image2.png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5.xml"/><Relationship Id="rId13" Type="http://schemas.openxmlformats.org/officeDocument/2006/relationships/chart" Target="../charts/chart129.xml"/><Relationship Id="rId3" Type="http://schemas.openxmlformats.org/officeDocument/2006/relationships/chart" Target="../charts/chart120.xml"/><Relationship Id="rId7" Type="http://schemas.openxmlformats.org/officeDocument/2006/relationships/chart" Target="../charts/chart124.xml"/><Relationship Id="rId12" Type="http://schemas.openxmlformats.org/officeDocument/2006/relationships/chart" Target="../charts/chart128.xml"/><Relationship Id="rId17" Type="http://schemas.openxmlformats.org/officeDocument/2006/relationships/image" Target="../media/image4.png"/><Relationship Id="rId2" Type="http://schemas.openxmlformats.org/officeDocument/2006/relationships/chart" Target="../charts/chart119.xml"/><Relationship Id="rId16" Type="http://schemas.openxmlformats.org/officeDocument/2006/relationships/image" Target="../media/image3.png"/><Relationship Id="rId1" Type="http://schemas.openxmlformats.org/officeDocument/2006/relationships/chart" Target="../charts/chart118.xml"/><Relationship Id="rId6" Type="http://schemas.openxmlformats.org/officeDocument/2006/relationships/chart" Target="../charts/chart123.xml"/><Relationship Id="rId11" Type="http://schemas.openxmlformats.org/officeDocument/2006/relationships/image" Target="../media/image1.png"/><Relationship Id="rId5" Type="http://schemas.openxmlformats.org/officeDocument/2006/relationships/chart" Target="../charts/chart122.xml"/><Relationship Id="rId15" Type="http://schemas.openxmlformats.org/officeDocument/2006/relationships/image" Target="../media/image2.png"/><Relationship Id="rId10" Type="http://schemas.openxmlformats.org/officeDocument/2006/relationships/chart" Target="../charts/chart127.xml"/><Relationship Id="rId4" Type="http://schemas.openxmlformats.org/officeDocument/2006/relationships/chart" Target="../charts/chart121.xml"/><Relationship Id="rId9" Type="http://schemas.openxmlformats.org/officeDocument/2006/relationships/chart" Target="../charts/chart126.xml"/><Relationship Id="rId14" Type="http://schemas.openxmlformats.org/officeDocument/2006/relationships/chart" Target="../charts/chart13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8.xml"/><Relationship Id="rId13" Type="http://schemas.openxmlformats.org/officeDocument/2006/relationships/chart" Target="../charts/chart142.xml"/><Relationship Id="rId3" Type="http://schemas.openxmlformats.org/officeDocument/2006/relationships/chart" Target="../charts/chart133.xml"/><Relationship Id="rId7" Type="http://schemas.openxmlformats.org/officeDocument/2006/relationships/chart" Target="../charts/chart137.xml"/><Relationship Id="rId12" Type="http://schemas.openxmlformats.org/officeDocument/2006/relationships/chart" Target="../charts/chart141.xml"/><Relationship Id="rId17" Type="http://schemas.openxmlformats.org/officeDocument/2006/relationships/image" Target="../media/image4.png"/><Relationship Id="rId2" Type="http://schemas.openxmlformats.org/officeDocument/2006/relationships/chart" Target="../charts/chart132.xml"/><Relationship Id="rId16" Type="http://schemas.openxmlformats.org/officeDocument/2006/relationships/image" Target="../media/image3.png"/><Relationship Id="rId1" Type="http://schemas.openxmlformats.org/officeDocument/2006/relationships/chart" Target="../charts/chart131.xml"/><Relationship Id="rId6" Type="http://schemas.openxmlformats.org/officeDocument/2006/relationships/chart" Target="../charts/chart136.xml"/><Relationship Id="rId11" Type="http://schemas.openxmlformats.org/officeDocument/2006/relationships/image" Target="../media/image1.png"/><Relationship Id="rId5" Type="http://schemas.openxmlformats.org/officeDocument/2006/relationships/chart" Target="../charts/chart135.xml"/><Relationship Id="rId15" Type="http://schemas.openxmlformats.org/officeDocument/2006/relationships/image" Target="../media/image2.png"/><Relationship Id="rId10" Type="http://schemas.openxmlformats.org/officeDocument/2006/relationships/chart" Target="../charts/chart140.xml"/><Relationship Id="rId4" Type="http://schemas.openxmlformats.org/officeDocument/2006/relationships/chart" Target="../charts/chart134.xml"/><Relationship Id="rId9" Type="http://schemas.openxmlformats.org/officeDocument/2006/relationships/chart" Target="../charts/chart139.xml"/><Relationship Id="rId14" Type="http://schemas.openxmlformats.org/officeDocument/2006/relationships/chart" Target="../charts/chart143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1.xml"/><Relationship Id="rId13" Type="http://schemas.openxmlformats.org/officeDocument/2006/relationships/chart" Target="../charts/chart155.xml"/><Relationship Id="rId3" Type="http://schemas.openxmlformats.org/officeDocument/2006/relationships/chart" Target="../charts/chart146.xml"/><Relationship Id="rId7" Type="http://schemas.openxmlformats.org/officeDocument/2006/relationships/chart" Target="../charts/chart150.xml"/><Relationship Id="rId12" Type="http://schemas.openxmlformats.org/officeDocument/2006/relationships/chart" Target="../charts/chart154.xml"/><Relationship Id="rId17" Type="http://schemas.openxmlformats.org/officeDocument/2006/relationships/image" Target="../media/image4.png"/><Relationship Id="rId2" Type="http://schemas.openxmlformats.org/officeDocument/2006/relationships/chart" Target="../charts/chart145.xml"/><Relationship Id="rId16" Type="http://schemas.openxmlformats.org/officeDocument/2006/relationships/image" Target="../media/image3.png"/><Relationship Id="rId1" Type="http://schemas.openxmlformats.org/officeDocument/2006/relationships/chart" Target="../charts/chart144.xml"/><Relationship Id="rId6" Type="http://schemas.openxmlformats.org/officeDocument/2006/relationships/chart" Target="../charts/chart149.xml"/><Relationship Id="rId11" Type="http://schemas.openxmlformats.org/officeDocument/2006/relationships/image" Target="../media/image1.png"/><Relationship Id="rId5" Type="http://schemas.openxmlformats.org/officeDocument/2006/relationships/chart" Target="../charts/chart148.xml"/><Relationship Id="rId15" Type="http://schemas.openxmlformats.org/officeDocument/2006/relationships/image" Target="../media/image2.png"/><Relationship Id="rId10" Type="http://schemas.openxmlformats.org/officeDocument/2006/relationships/chart" Target="../charts/chart153.xml"/><Relationship Id="rId4" Type="http://schemas.openxmlformats.org/officeDocument/2006/relationships/chart" Target="../charts/chart147.xml"/><Relationship Id="rId9" Type="http://schemas.openxmlformats.org/officeDocument/2006/relationships/chart" Target="../charts/chart152.xml"/><Relationship Id="rId14" Type="http://schemas.openxmlformats.org/officeDocument/2006/relationships/chart" Target="../charts/chart156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4.xml"/><Relationship Id="rId13" Type="http://schemas.openxmlformats.org/officeDocument/2006/relationships/chart" Target="../charts/chart168.xml"/><Relationship Id="rId3" Type="http://schemas.openxmlformats.org/officeDocument/2006/relationships/chart" Target="../charts/chart159.xml"/><Relationship Id="rId7" Type="http://schemas.openxmlformats.org/officeDocument/2006/relationships/chart" Target="../charts/chart163.xml"/><Relationship Id="rId12" Type="http://schemas.openxmlformats.org/officeDocument/2006/relationships/chart" Target="../charts/chart167.xml"/><Relationship Id="rId17" Type="http://schemas.openxmlformats.org/officeDocument/2006/relationships/image" Target="../media/image4.png"/><Relationship Id="rId2" Type="http://schemas.openxmlformats.org/officeDocument/2006/relationships/chart" Target="../charts/chart158.xml"/><Relationship Id="rId16" Type="http://schemas.openxmlformats.org/officeDocument/2006/relationships/image" Target="../media/image3.png"/><Relationship Id="rId1" Type="http://schemas.openxmlformats.org/officeDocument/2006/relationships/chart" Target="../charts/chart157.xml"/><Relationship Id="rId6" Type="http://schemas.openxmlformats.org/officeDocument/2006/relationships/chart" Target="../charts/chart162.xml"/><Relationship Id="rId11" Type="http://schemas.openxmlformats.org/officeDocument/2006/relationships/image" Target="../media/image1.png"/><Relationship Id="rId5" Type="http://schemas.openxmlformats.org/officeDocument/2006/relationships/chart" Target="../charts/chart161.xml"/><Relationship Id="rId15" Type="http://schemas.openxmlformats.org/officeDocument/2006/relationships/image" Target="../media/image2.png"/><Relationship Id="rId10" Type="http://schemas.openxmlformats.org/officeDocument/2006/relationships/chart" Target="../charts/chart166.xml"/><Relationship Id="rId4" Type="http://schemas.openxmlformats.org/officeDocument/2006/relationships/chart" Target="../charts/chart160.xml"/><Relationship Id="rId9" Type="http://schemas.openxmlformats.org/officeDocument/2006/relationships/chart" Target="../charts/chart165.xml"/><Relationship Id="rId14" Type="http://schemas.openxmlformats.org/officeDocument/2006/relationships/chart" Target="../charts/chart169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7.xml"/><Relationship Id="rId13" Type="http://schemas.openxmlformats.org/officeDocument/2006/relationships/chart" Target="../charts/chart181.xml"/><Relationship Id="rId3" Type="http://schemas.openxmlformats.org/officeDocument/2006/relationships/chart" Target="../charts/chart172.xml"/><Relationship Id="rId7" Type="http://schemas.openxmlformats.org/officeDocument/2006/relationships/chart" Target="../charts/chart176.xml"/><Relationship Id="rId12" Type="http://schemas.openxmlformats.org/officeDocument/2006/relationships/chart" Target="../charts/chart180.xml"/><Relationship Id="rId17" Type="http://schemas.openxmlformats.org/officeDocument/2006/relationships/image" Target="../media/image4.png"/><Relationship Id="rId2" Type="http://schemas.openxmlformats.org/officeDocument/2006/relationships/chart" Target="../charts/chart171.xml"/><Relationship Id="rId16" Type="http://schemas.openxmlformats.org/officeDocument/2006/relationships/image" Target="../media/image3.png"/><Relationship Id="rId1" Type="http://schemas.openxmlformats.org/officeDocument/2006/relationships/chart" Target="../charts/chart170.xml"/><Relationship Id="rId6" Type="http://schemas.openxmlformats.org/officeDocument/2006/relationships/chart" Target="../charts/chart175.xml"/><Relationship Id="rId11" Type="http://schemas.openxmlformats.org/officeDocument/2006/relationships/image" Target="../media/image1.png"/><Relationship Id="rId5" Type="http://schemas.openxmlformats.org/officeDocument/2006/relationships/chart" Target="../charts/chart174.xml"/><Relationship Id="rId15" Type="http://schemas.openxmlformats.org/officeDocument/2006/relationships/image" Target="../media/image2.png"/><Relationship Id="rId10" Type="http://schemas.openxmlformats.org/officeDocument/2006/relationships/chart" Target="../charts/chart179.xml"/><Relationship Id="rId4" Type="http://schemas.openxmlformats.org/officeDocument/2006/relationships/chart" Target="../charts/chart173.xml"/><Relationship Id="rId9" Type="http://schemas.openxmlformats.org/officeDocument/2006/relationships/chart" Target="../charts/chart178.xml"/><Relationship Id="rId14" Type="http://schemas.openxmlformats.org/officeDocument/2006/relationships/chart" Target="../charts/chart182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0.xml"/><Relationship Id="rId13" Type="http://schemas.openxmlformats.org/officeDocument/2006/relationships/chart" Target="../charts/chart194.xml"/><Relationship Id="rId3" Type="http://schemas.openxmlformats.org/officeDocument/2006/relationships/chart" Target="../charts/chart185.xml"/><Relationship Id="rId7" Type="http://schemas.openxmlformats.org/officeDocument/2006/relationships/chart" Target="../charts/chart189.xml"/><Relationship Id="rId12" Type="http://schemas.openxmlformats.org/officeDocument/2006/relationships/chart" Target="../charts/chart193.xml"/><Relationship Id="rId17" Type="http://schemas.openxmlformats.org/officeDocument/2006/relationships/image" Target="../media/image4.png"/><Relationship Id="rId2" Type="http://schemas.openxmlformats.org/officeDocument/2006/relationships/chart" Target="../charts/chart184.xml"/><Relationship Id="rId16" Type="http://schemas.openxmlformats.org/officeDocument/2006/relationships/image" Target="../media/image3.png"/><Relationship Id="rId1" Type="http://schemas.openxmlformats.org/officeDocument/2006/relationships/chart" Target="../charts/chart183.xml"/><Relationship Id="rId6" Type="http://schemas.openxmlformats.org/officeDocument/2006/relationships/chart" Target="../charts/chart188.xml"/><Relationship Id="rId11" Type="http://schemas.openxmlformats.org/officeDocument/2006/relationships/image" Target="../media/image1.png"/><Relationship Id="rId5" Type="http://schemas.openxmlformats.org/officeDocument/2006/relationships/chart" Target="../charts/chart187.xml"/><Relationship Id="rId15" Type="http://schemas.openxmlformats.org/officeDocument/2006/relationships/image" Target="../media/image2.png"/><Relationship Id="rId10" Type="http://schemas.openxmlformats.org/officeDocument/2006/relationships/chart" Target="../charts/chart192.xml"/><Relationship Id="rId4" Type="http://schemas.openxmlformats.org/officeDocument/2006/relationships/chart" Target="../charts/chart186.xml"/><Relationship Id="rId9" Type="http://schemas.openxmlformats.org/officeDocument/2006/relationships/chart" Target="../charts/chart191.xml"/><Relationship Id="rId14" Type="http://schemas.openxmlformats.org/officeDocument/2006/relationships/chart" Target="../charts/chart195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3.xml"/><Relationship Id="rId13" Type="http://schemas.openxmlformats.org/officeDocument/2006/relationships/chart" Target="../charts/chart207.xml"/><Relationship Id="rId3" Type="http://schemas.openxmlformats.org/officeDocument/2006/relationships/chart" Target="../charts/chart198.xml"/><Relationship Id="rId7" Type="http://schemas.openxmlformats.org/officeDocument/2006/relationships/chart" Target="../charts/chart202.xml"/><Relationship Id="rId12" Type="http://schemas.openxmlformats.org/officeDocument/2006/relationships/chart" Target="../charts/chart206.xml"/><Relationship Id="rId17" Type="http://schemas.openxmlformats.org/officeDocument/2006/relationships/image" Target="../media/image4.png"/><Relationship Id="rId2" Type="http://schemas.openxmlformats.org/officeDocument/2006/relationships/chart" Target="../charts/chart197.xml"/><Relationship Id="rId16" Type="http://schemas.openxmlformats.org/officeDocument/2006/relationships/image" Target="../media/image3.png"/><Relationship Id="rId1" Type="http://schemas.openxmlformats.org/officeDocument/2006/relationships/chart" Target="../charts/chart196.xml"/><Relationship Id="rId6" Type="http://schemas.openxmlformats.org/officeDocument/2006/relationships/chart" Target="../charts/chart201.xml"/><Relationship Id="rId11" Type="http://schemas.openxmlformats.org/officeDocument/2006/relationships/image" Target="../media/image1.png"/><Relationship Id="rId5" Type="http://schemas.openxmlformats.org/officeDocument/2006/relationships/chart" Target="../charts/chart200.xml"/><Relationship Id="rId15" Type="http://schemas.openxmlformats.org/officeDocument/2006/relationships/image" Target="../media/image2.png"/><Relationship Id="rId10" Type="http://schemas.openxmlformats.org/officeDocument/2006/relationships/chart" Target="../charts/chart205.xml"/><Relationship Id="rId4" Type="http://schemas.openxmlformats.org/officeDocument/2006/relationships/chart" Target="../charts/chart199.xml"/><Relationship Id="rId9" Type="http://schemas.openxmlformats.org/officeDocument/2006/relationships/chart" Target="../charts/chart204.xml"/><Relationship Id="rId14" Type="http://schemas.openxmlformats.org/officeDocument/2006/relationships/chart" Target="../charts/chart20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6.xml"/><Relationship Id="rId13" Type="http://schemas.openxmlformats.org/officeDocument/2006/relationships/chart" Target="../charts/chart220.xml"/><Relationship Id="rId3" Type="http://schemas.openxmlformats.org/officeDocument/2006/relationships/chart" Target="../charts/chart211.xml"/><Relationship Id="rId7" Type="http://schemas.openxmlformats.org/officeDocument/2006/relationships/chart" Target="../charts/chart215.xml"/><Relationship Id="rId12" Type="http://schemas.openxmlformats.org/officeDocument/2006/relationships/chart" Target="../charts/chart219.xml"/><Relationship Id="rId17" Type="http://schemas.openxmlformats.org/officeDocument/2006/relationships/image" Target="../media/image4.png"/><Relationship Id="rId2" Type="http://schemas.openxmlformats.org/officeDocument/2006/relationships/chart" Target="../charts/chart210.xml"/><Relationship Id="rId16" Type="http://schemas.openxmlformats.org/officeDocument/2006/relationships/image" Target="../media/image3.png"/><Relationship Id="rId1" Type="http://schemas.openxmlformats.org/officeDocument/2006/relationships/chart" Target="../charts/chart209.xml"/><Relationship Id="rId6" Type="http://schemas.openxmlformats.org/officeDocument/2006/relationships/chart" Target="../charts/chart214.xml"/><Relationship Id="rId11" Type="http://schemas.openxmlformats.org/officeDocument/2006/relationships/image" Target="../media/image1.png"/><Relationship Id="rId5" Type="http://schemas.openxmlformats.org/officeDocument/2006/relationships/chart" Target="../charts/chart213.xml"/><Relationship Id="rId15" Type="http://schemas.openxmlformats.org/officeDocument/2006/relationships/image" Target="../media/image2.png"/><Relationship Id="rId10" Type="http://schemas.openxmlformats.org/officeDocument/2006/relationships/chart" Target="../charts/chart218.xml"/><Relationship Id="rId4" Type="http://schemas.openxmlformats.org/officeDocument/2006/relationships/chart" Target="../charts/chart212.xml"/><Relationship Id="rId9" Type="http://schemas.openxmlformats.org/officeDocument/2006/relationships/chart" Target="../charts/chart217.xml"/><Relationship Id="rId14" Type="http://schemas.openxmlformats.org/officeDocument/2006/relationships/chart" Target="../charts/chart22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5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4.xml"/><Relationship Id="rId17" Type="http://schemas.openxmlformats.org/officeDocument/2006/relationships/image" Target="../media/image4.png"/><Relationship Id="rId2" Type="http://schemas.openxmlformats.org/officeDocument/2006/relationships/chart" Target="../charts/chart15.xml"/><Relationship Id="rId16" Type="http://schemas.openxmlformats.org/officeDocument/2006/relationships/image" Target="../media/image3.png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image" Target="../media/image1.png"/><Relationship Id="rId5" Type="http://schemas.openxmlformats.org/officeDocument/2006/relationships/chart" Target="../charts/chart18.xml"/><Relationship Id="rId15" Type="http://schemas.openxmlformats.org/officeDocument/2006/relationships/image" Target="../media/image2.png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Relationship Id="rId14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13" Type="http://schemas.openxmlformats.org/officeDocument/2006/relationships/chart" Target="../charts/chart38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7.xml"/><Relationship Id="rId17" Type="http://schemas.openxmlformats.org/officeDocument/2006/relationships/image" Target="../media/image4.png"/><Relationship Id="rId2" Type="http://schemas.openxmlformats.org/officeDocument/2006/relationships/chart" Target="../charts/chart28.xml"/><Relationship Id="rId16" Type="http://schemas.openxmlformats.org/officeDocument/2006/relationships/image" Target="../media/image3.png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image" Target="../media/image1.png"/><Relationship Id="rId5" Type="http://schemas.openxmlformats.org/officeDocument/2006/relationships/chart" Target="../charts/chart31.xml"/><Relationship Id="rId15" Type="http://schemas.openxmlformats.org/officeDocument/2006/relationships/image" Target="../media/image2.png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Relationship Id="rId14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13" Type="http://schemas.openxmlformats.org/officeDocument/2006/relationships/chart" Target="../charts/chart51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12" Type="http://schemas.openxmlformats.org/officeDocument/2006/relationships/chart" Target="../charts/chart50.xml"/><Relationship Id="rId17" Type="http://schemas.openxmlformats.org/officeDocument/2006/relationships/image" Target="../media/image4.png"/><Relationship Id="rId2" Type="http://schemas.openxmlformats.org/officeDocument/2006/relationships/chart" Target="../charts/chart41.xml"/><Relationship Id="rId16" Type="http://schemas.openxmlformats.org/officeDocument/2006/relationships/image" Target="../media/image3.png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11" Type="http://schemas.openxmlformats.org/officeDocument/2006/relationships/image" Target="../media/image1.png"/><Relationship Id="rId5" Type="http://schemas.openxmlformats.org/officeDocument/2006/relationships/chart" Target="../charts/chart44.xml"/><Relationship Id="rId15" Type="http://schemas.openxmlformats.org/officeDocument/2006/relationships/image" Target="../media/image2.png"/><Relationship Id="rId10" Type="http://schemas.openxmlformats.org/officeDocument/2006/relationships/chart" Target="../charts/chart49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Relationship Id="rId14" Type="http://schemas.openxmlformats.org/officeDocument/2006/relationships/chart" Target="../charts/chart5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13" Type="http://schemas.openxmlformats.org/officeDocument/2006/relationships/chart" Target="../charts/chart64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12" Type="http://schemas.openxmlformats.org/officeDocument/2006/relationships/chart" Target="../charts/chart63.xml"/><Relationship Id="rId17" Type="http://schemas.openxmlformats.org/officeDocument/2006/relationships/image" Target="../media/image4.png"/><Relationship Id="rId2" Type="http://schemas.openxmlformats.org/officeDocument/2006/relationships/chart" Target="../charts/chart54.xml"/><Relationship Id="rId16" Type="http://schemas.openxmlformats.org/officeDocument/2006/relationships/image" Target="../media/image3.png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11" Type="http://schemas.openxmlformats.org/officeDocument/2006/relationships/image" Target="../media/image1.png"/><Relationship Id="rId5" Type="http://schemas.openxmlformats.org/officeDocument/2006/relationships/chart" Target="../charts/chart57.xml"/><Relationship Id="rId15" Type="http://schemas.openxmlformats.org/officeDocument/2006/relationships/image" Target="../media/image2.png"/><Relationship Id="rId10" Type="http://schemas.openxmlformats.org/officeDocument/2006/relationships/chart" Target="../charts/chart62.xml"/><Relationship Id="rId4" Type="http://schemas.openxmlformats.org/officeDocument/2006/relationships/chart" Target="../charts/chart56.xml"/><Relationship Id="rId9" Type="http://schemas.openxmlformats.org/officeDocument/2006/relationships/chart" Target="../charts/chart61.xml"/><Relationship Id="rId14" Type="http://schemas.openxmlformats.org/officeDocument/2006/relationships/chart" Target="../charts/chart6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3.xml"/><Relationship Id="rId13" Type="http://schemas.openxmlformats.org/officeDocument/2006/relationships/chart" Target="../charts/chart77.xml"/><Relationship Id="rId3" Type="http://schemas.openxmlformats.org/officeDocument/2006/relationships/chart" Target="../charts/chart68.xml"/><Relationship Id="rId7" Type="http://schemas.openxmlformats.org/officeDocument/2006/relationships/chart" Target="../charts/chart72.xml"/><Relationship Id="rId12" Type="http://schemas.openxmlformats.org/officeDocument/2006/relationships/chart" Target="../charts/chart76.xml"/><Relationship Id="rId17" Type="http://schemas.openxmlformats.org/officeDocument/2006/relationships/image" Target="../media/image4.png"/><Relationship Id="rId2" Type="http://schemas.openxmlformats.org/officeDocument/2006/relationships/chart" Target="../charts/chart67.xml"/><Relationship Id="rId16" Type="http://schemas.openxmlformats.org/officeDocument/2006/relationships/image" Target="../media/image3.png"/><Relationship Id="rId1" Type="http://schemas.openxmlformats.org/officeDocument/2006/relationships/chart" Target="../charts/chart66.xml"/><Relationship Id="rId6" Type="http://schemas.openxmlformats.org/officeDocument/2006/relationships/chart" Target="../charts/chart71.xml"/><Relationship Id="rId11" Type="http://schemas.openxmlformats.org/officeDocument/2006/relationships/image" Target="../media/image1.png"/><Relationship Id="rId5" Type="http://schemas.openxmlformats.org/officeDocument/2006/relationships/chart" Target="../charts/chart70.xml"/><Relationship Id="rId15" Type="http://schemas.openxmlformats.org/officeDocument/2006/relationships/image" Target="../media/image2.png"/><Relationship Id="rId10" Type="http://schemas.openxmlformats.org/officeDocument/2006/relationships/chart" Target="../charts/chart75.xml"/><Relationship Id="rId4" Type="http://schemas.openxmlformats.org/officeDocument/2006/relationships/chart" Target="../charts/chart69.xml"/><Relationship Id="rId9" Type="http://schemas.openxmlformats.org/officeDocument/2006/relationships/chart" Target="../charts/chart74.xml"/><Relationship Id="rId14" Type="http://schemas.openxmlformats.org/officeDocument/2006/relationships/chart" Target="../charts/chart7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chart" Target="../charts/chart90.xml"/><Relationship Id="rId3" Type="http://schemas.openxmlformats.org/officeDocument/2006/relationships/chart" Target="../charts/chart81.xml"/><Relationship Id="rId7" Type="http://schemas.openxmlformats.org/officeDocument/2006/relationships/chart" Target="../charts/chart85.xml"/><Relationship Id="rId12" Type="http://schemas.openxmlformats.org/officeDocument/2006/relationships/chart" Target="../charts/chart89.xml"/><Relationship Id="rId17" Type="http://schemas.openxmlformats.org/officeDocument/2006/relationships/image" Target="../media/image4.png"/><Relationship Id="rId2" Type="http://schemas.openxmlformats.org/officeDocument/2006/relationships/chart" Target="../charts/chart80.xml"/><Relationship Id="rId16" Type="http://schemas.openxmlformats.org/officeDocument/2006/relationships/image" Target="../media/image3.png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image" Target="../media/image1.png"/><Relationship Id="rId5" Type="http://schemas.openxmlformats.org/officeDocument/2006/relationships/chart" Target="../charts/chart83.xml"/><Relationship Id="rId15" Type="http://schemas.openxmlformats.org/officeDocument/2006/relationships/image" Target="../media/image2.png"/><Relationship Id="rId10" Type="http://schemas.openxmlformats.org/officeDocument/2006/relationships/chart" Target="../charts/chart88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Relationship Id="rId14" Type="http://schemas.openxmlformats.org/officeDocument/2006/relationships/chart" Target="../charts/chart9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9.xml"/><Relationship Id="rId13" Type="http://schemas.openxmlformats.org/officeDocument/2006/relationships/chart" Target="../charts/chart103.xml"/><Relationship Id="rId3" Type="http://schemas.openxmlformats.org/officeDocument/2006/relationships/chart" Target="../charts/chart94.xml"/><Relationship Id="rId7" Type="http://schemas.openxmlformats.org/officeDocument/2006/relationships/chart" Target="../charts/chart98.xml"/><Relationship Id="rId12" Type="http://schemas.openxmlformats.org/officeDocument/2006/relationships/chart" Target="../charts/chart102.xml"/><Relationship Id="rId17" Type="http://schemas.openxmlformats.org/officeDocument/2006/relationships/image" Target="../media/image4.png"/><Relationship Id="rId2" Type="http://schemas.openxmlformats.org/officeDocument/2006/relationships/chart" Target="../charts/chart93.xml"/><Relationship Id="rId16" Type="http://schemas.openxmlformats.org/officeDocument/2006/relationships/image" Target="../media/image3.png"/><Relationship Id="rId1" Type="http://schemas.openxmlformats.org/officeDocument/2006/relationships/chart" Target="../charts/chart92.xml"/><Relationship Id="rId6" Type="http://schemas.openxmlformats.org/officeDocument/2006/relationships/chart" Target="../charts/chart97.xml"/><Relationship Id="rId11" Type="http://schemas.openxmlformats.org/officeDocument/2006/relationships/image" Target="../media/image1.png"/><Relationship Id="rId5" Type="http://schemas.openxmlformats.org/officeDocument/2006/relationships/chart" Target="../charts/chart96.xml"/><Relationship Id="rId15" Type="http://schemas.openxmlformats.org/officeDocument/2006/relationships/image" Target="../media/image2.png"/><Relationship Id="rId10" Type="http://schemas.openxmlformats.org/officeDocument/2006/relationships/chart" Target="../charts/chart101.xml"/><Relationship Id="rId4" Type="http://schemas.openxmlformats.org/officeDocument/2006/relationships/chart" Target="../charts/chart95.xml"/><Relationship Id="rId9" Type="http://schemas.openxmlformats.org/officeDocument/2006/relationships/chart" Target="../charts/chart100.xml"/><Relationship Id="rId14" Type="http://schemas.openxmlformats.org/officeDocument/2006/relationships/chart" Target="../charts/chart10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2.xml"/><Relationship Id="rId13" Type="http://schemas.openxmlformats.org/officeDocument/2006/relationships/chart" Target="../charts/chart116.xml"/><Relationship Id="rId3" Type="http://schemas.openxmlformats.org/officeDocument/2006/relationships/chart" Target="../charts/chart107.xml"/><Relationship Id="rId7" Type="http://schemas.openxmlformats.org/officeDocument/2006/relationships/chart" Target="../charts/chart111.xml"/><Relationship Id="rId12" Type="http://schemas.openxmlformats.org/officeDocument/2006/relationships/chart" Target="../charts/chart115.xml"/><Relationship Id="rId17" Type="http://schemas.openxmlformats.org/officeDocument/2006/relationships/image" Target="../media/image4.png"/><Relationship Id="rId2" Type="http://schemas.openxmlformats.org/officeDocument/2006/relationships/chart" Target="../charts/chart106.xml"/><Relationship Id="rId16" Type="http://schemas.openxmlformats.org/officeDocument/2006/relationships/image" Target="../media/image3.png"/><Relationship Id="rId1" Type="http://schemas.openxmlformats.org/officeDocument/2006/relationships/chart" Target="../charts/chart105.xml"/><Relationship Id="rId6" Type="http://schemas.openxmlformats.org/officeDocument/2006/relationships/chart" Target="../charts/chart110.xml"/><Relationship Id="rId11" Type="http://schemas.openxmlformats.org/officeDocument/2006/relationships/image" Target="../media/image1.png"/><Relationship Id="rId5" Type="http://schemas.openxmlformats.org/officeDocument/2006/relationships/chart" Target="../charts/chart109.xml"/><Relationship Id="rId15" Type="http://schemas.openxmlformats.org/officeDocument/2006/relationships/image" Target="../media/image2.png"/><Relationship Id="rId10" Type="http://schemas.openxmlformats.org/officeDocument/2006/relationships/chart" Target="../charts/chart114.xml"/><Relationship Id="rId4" Type="http://schemas.openxmlformats.org/officeDocument/2006/relationships/chart" Target="../charts/chart108.xml"/><Relationship Id="rId9" Type="http://schemas.openxmlformats.org/officeDocument/2006/relationships/chart" Target="../charts/chart113.xml"/><Relationship Id="rId14" Type="http://schemas.openxmlformats.org/officeDocument/2006/relationships/chart" Target="../charts/chart1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27146" y="21055382"/>
          <a:ext cx="12660864" cy="5959151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88896" y="28528069"/>
          <a:ext cx="12682257" cy="5712215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79100" y="42211436"/>
          <a:ext cx="7500649" cy="5323996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1248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0180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11206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78119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33619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11387"/>
          <a:ext cx="7942169" cy="5407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27146" y="20678864"/>
          <a:ext cx="12660864" cy="5959151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88896" y="27918469"/>
          <a:ext cx="12682257" cy="5712215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79100" y="41503225"/>
          <a:ext cx="7500649" cy="5198489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137669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1248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31345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0180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11205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78119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33619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11387"/>
          <a:ext cx="7942169" cy="5407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27146" y="20759547"/>
          <a:ext cx="12660864" cy="5959151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88896" y="28339810"/>
          <a:ext cx="12682257" cy="5712215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79100" y="41996283"/>
          <a:ext cx="7500649" cy="5198490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77913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31345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06845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11205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34304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33618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078037"/>
          <a:ext cx="7942169" cy="5407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27146" y="20723688"/>
          <a:ext cx="12660864" cy="5959151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88896" y="27954328"/>
          <a:ext cx="12682257" cy="5712215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79100" y="41395648"/>
          <a:ext cx="7500649" cy="5198490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77913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06845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11205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34304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33619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078037"/>
          <a:ext cx="7942169" cy="54073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27146" y="20894017"/>
          <a:ext cx="12660864" cy="5959151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88896" y="28106728"/>
          <a:ext cx="12682257" cy="5712215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79100" y="41565977"/>
          <a:ext cx="7500649" cy="5198490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1248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0180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11205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78119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33619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11387"/>
          <a:ext cx="7942169" cy="54073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30732" y="20928083"/>
          <a:ext cx="12657726" cy="6002630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92482" y="28167688"/>
          <a:ext cx="12679119" cy="5767348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82686" y="41626041"/>
          <a:ext cx="7494822" cy="5362992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1248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0180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11206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78119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33618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11387"/>
          <a:ext cx="7942169" cy="54073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30732" y="20928083"/>
          <a:ext cx="12657726" cy="6002630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92482" y="28365808"/>
          <a:ext cx="12679119" cy="5767348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82686" y="41885121"/>
          <a:ext cx="7494822" cy="5241072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1248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0180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11206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78119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33618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11387"/>
          <a:ext cx="7942169" cy="54073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27146" y="20813335"/>
          <a:ext cx="12660864" cy="5959151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88896" y="28393599"/>
          <a:ext cx="12682257" cy="5712215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79100" y="41978354"/>
          <a:ext cx="7500649" cy="5180560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1248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0180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11206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78119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33618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11387"/>
          <a:ext cx="7942169" cy="54073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32909" y="21857723"/>
          <a:ext cx="12654460" cy="6027667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94659" y="29162642"/>
          <a:ext cx="12675853" cy="5818511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84863" y="42982401"/>
          <a:ext cx="7487202" cy="5464229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1248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0180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11207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78119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33619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11387"/>
          <a:ext cx="7942169" cy="540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30732" y="21857723"/>
          <a:ext cx="12657726" cy="6002630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92482" y="29295448"/>
          <a:ext cx="12679119" cy="5767348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8" cy="5472836"/>
            <a:chOff x="11758576" y="23056743"/>
            <a:chExt cx="7692838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3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82686" y="43020501"/>
          <a:ext cx="7494822" cy="5340132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1248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0180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11206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78119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33618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11387"/>
          <a:ext cx="7942169" cy="5407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27146" y="20526464"/>
          <a:ext cx="12660864" cy="5860540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88896" y="27631599"/>
          <a:ext cx="12682257" cy="5613603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79100" y="40830872"/>
          <a:ext cx="7500649" cy="5019195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137667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1248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0180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11205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78119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33618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11387"/>
          <a:ext cx="7942169" cy="5407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32909" y="21531152"/>
          <a:ext cx="12654460" cy="6027667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94659" y="28934042"/>
          <a:ext cx="12675853" cy="5818511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84863" y="42764687"/>
          <a:ext cx="7487202" cy="5496886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137667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1248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0180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11205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78119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33619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11387"/>
          <a:ext cx="7942169" cy="5407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27146" y="20750582"/>
          <a:ext cx="12660864" cy="5959151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88896" y="28196375"/>
          <a:ext cx="12682257" cy="5712215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79100" y="41314966"/>
          <a:ext cx="7500649" cy="5198489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1248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31345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0180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11205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78119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33619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11387"/>
          <a:ext cx="7942169" cy="5407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27146" y="20759547"/>
          <a:ext cx="12660864" cy="5959151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88896" y="27954328"/>
          <a:ext cx="12682257" cy="5721180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79100" y="41467366"/>
          <a:ext cx="7500649" cy="5198489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1248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0180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11205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78119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33617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11387"/>
          <a:ext cx="7942169" cy="5407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27146" y="20643005"/>
          <a:ext cx="12660864" cy="5959152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88896" y="27819857"/>
          <a:ext cx="12682257" cy="5712215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79100" y="41476330"/>
          <a:ext cx="7500649" cy="5198490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137669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77913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31345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06845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11205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34304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33618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078037"/>
          <a:ext cx="7942169" cy="5407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27146" y="20634041"/>
          <a:ext cx="12651899" cy="5959151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88896" y="27909504"/>
          <a:ext cx="12673292" cy="5712216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79100" y="41422542"/>
          <a:ext cx="7500649" cy="5198490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779134"/>
          <a:ext cx="7103410" cy="11618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31345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068455"/>
          <a:ext cx="7303435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11205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343047"/>
          <a:ext cx="7426699" cy="883584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33618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078037"/>
          <a:ext cx="7942169" cy="5407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243167</xdr:rowOff>
    </xdr:from>
    <xdr:to>
      <xdr:col>9</xdr:col>
      <xdr:colOff>761999</xdr:colOff>
      <xdr:row>60</xdr:row>
      <xdr:rowOff>61631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38252</xdr:colOff>
      <xdr:row>87</xdr:row>
      <xdr:rowOff>140723</xdr:rowOff>
    </xdr:from>
    <xdr:to>
      <xdr:col>11</xdr:col>
      <xdr:colOff>1349798</xdr:colOff>
      <xdr:row>118</xdr:row>
      <xdr:rowOff>39733</xdr:rowOff>
    </xdr:to>
    <xdr:grpSp>
      <xdr:nvGrpSpPr>
        <xdr:cNvPr id="3" name="Groupe 2"/>
        <xdr:cNvGrpSpPr/>
      </xdr:nvGrpSpPr>
      <xdr:grpSpPr>
        <a:xfrm>
          <a:off x="827146" y="20885052"/>
          <a:ext cx="12660864" cy="5959152"/>
          <a:chOff x="12495119" y="21437390"/>
          <a:chExt cx="12359617" cy="5939117"/>
        </a:xfrm>
      </xdr:grpSpPr>
      <xdr:grpSp>
        <xdr:nvGrpSpPr>
          <xdr:cNvPr id="4" name="Groupe 3"/>
          <xdr:cNvGrpSpPr/>
        </xdr:nvGrpSpPr>
        <xdr:grpSpPr>
          <a:xfrm>
            <a:off x="12495119" y="21453660"/>
            <a:ext cx="7692838" cy="5472837"/>
            <a:chOff x="11004737" y="23089721"/>
            <a:chExt cx="7692838" cy="5379684"/>
          </a:xfrm>
        </xdr:grpSpPr>
        <xdr:graphicFrame macro="">
          <xdr:nvGraphicFramePr>
            <xdr:cNvPr id="6" name="Graphique 5"/>
            <xdr:cNvGraphicFramePr>
              <a:graphicFrameLocks/>
            </xdr:cNvGraphicFramePr>
          </xdr:nvGraphicFramePr>
          <xdr:xfrm>
            <a:off x="14769353" y="23151351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Graphique 6"/>
            <xdr:cNvGraphicFramePr>
              <a:graphicFrameLocks/>
            </xdr:cNvGraphicFramePr>
          </xdr:nvGraphicFramePr>
          <xdr:xfrm>
            <a:off x="11004737" y="23089721"/>
            <a:ext cx="3928222" cy="53180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20215501" y="21437390"/>
          <a:ext cx="4639235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</xdr:colOff>
      <xdr:row>123</xdr:row>
      <xdr:rowOff>65128</xdr:rowOff>
    </xdr:from>
    <xdr:to>
      <xdr:col>11</xdr:col>
      <xdr:colOff>1332941</xdr:colOff>
      <xdr:row>153</xdr:row>
      <xdr:rowOff>48896</xdr:rowOff>
    </xdr:to>
    <xdr:grpSp>
      <xdr:nvGrpSpPr>
        <xdr:cNvPr id="8" name="Groupe 7"/>
        <xdr:cNvGrpSpPr/>
      </xdr:nvGrpSpPr>
      <xdr:grpSpPr>
        <a:xfrm>
          <a:off x="788896" y="28178446"/>
          <a:ext cx="12682257" cy="5712215"/>
          <a:chOff x="13248958" y="21414371"/>
          <a:chExt cx="12215044" cy="5939117"/>
        </a:xfrm>
      </xdr:grpSpPr>
      <xdr:grpSp>
        <xdr:nvGrpSpPr>
          <xdr:cNvPr id="9" name="Groupe 8"/>
          <xdr:cNvGrpSpPr/>
        </xdr:nvGrpSpPr>
        <xdr:grpSpPr>
          <a:xfrm>
            <a:off x="13248958" y="21420111"/>
            <a:ext cx="7692837" cy="5472836"/>
            <a:chOff x="11758576" y="23056743"/>
            <a:chExt cx="7692837" cy="5379683"/>
          </a:xfrm>
        </xdr:grpSpPr>
        <xdr:graphicFrame macro="">
          <xdr:nvGraphicFramePr>
            <xdr:cNvPr id="11" name="Graphique 10"/>
            <xdr:cNvGraphicFramePr>
              <a:graphicFrameLocks/>
            </xdr:cNvGraphicFramePr>
          </xdr:nvGraphicFramePr>
          <xdr:xfrm>
            <a:off x="11758576" y="23056743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15523191" y="23118372"/>
            <a:ext cx="3928222" cy="53180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1053393" y="21414371"/>
          <a:ext cx="4410609" cy="59391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90206</xdr:colOff>
      <xdr:row>190</xdr:row>
      <xdr:rowOff>5601</xdr:rowOff>
    </xdr:from>
    <xdr:to>
      <xdr:col>6</xdr:col>
      <xdr:colOff>186008</xdr:colOff>
      <xdr:row>217</xdr:row>
      <xdr:rowOff>103173</xdr:rowOff>
    </xdr:to>
    <xdr:grpSp>
      <xdr:nvGrpSpPr>
        <xdr:cNvPr id="13" name="Groupe 12"/>
        <xdr:cNvGrpSpPr/>
      </xdr:nvGrpSpPr>
      <xdr:grpSpPr>
        <a:xfrm>
          <a:off x="879100" y="41628730"/>
          <a:ext cx="7500649" cy="5198490"/>
          <a:chOff x="11004737" y="23089721"/>
          <a:chExt cx="7692838" cy="5379684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11004737" y="2308972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14769353" y="23151351"/>
          <a:ext cx="3928222" cy="531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6</xdr:col>
      <xdr:colOff>694765</xdr:colOff>
      <xdr:row>189</xdr:row>
      <xdr:rowOff>56029</xdr:rowOff>
    </xdr:from>
    <xdr:to>
      <xdr:col>11</xdr:col>
      <xdr:colOff>1343498</xdr:colOff>
      <xdr:row>217</xdr:row>
      <xdr:rowOff>84622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560295</xdr:colOff>
      <xdr:row>111</xdr:row>
      <xdr:rowOff>156884</xdr:rowOff>
    </xdr:from>
    <xdr:to>
      <xdr:col>5</xdr:col>
      <xdr:colOff>1815355</xdr:colOff>
      <xdr:row>117</xdr:row>
      <xdr:rowOff>137668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295" y="25964031"/>
          <a:ext cx="7115736" cy="116860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5670</xdr:rowOff>
    </xdr:from>
    <xdr:to>
      <xdr:col>3</xdr:col>
      <xdr:colOff>575701</xdr:colOff>
      <xdr:row>183</xdr:row>
      <xdr:rowOff>161661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410308</xdr:colOff>
      <xdr:row>156</xdr:row>
      <xdr:rowOff>67603</xdr:rowOff>
    </xdr:from>
    <xdr:to>
      <xdr:col>6</xdr:col>
      <xdr:colOff>571391</xdr:colOff>
      <xdr:row>184</xdr:row>
      <xdr:rowOff>33094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684206</xdr:colOff>
      <xdr:row>156</xdr:row>
      <xdr:rowOff>0</xdr:rowOff>
    </xdr:from>
    <xdr:to>
      <xdr:col>11</xdr:col>
      <xdr:colOff>1266265</xdr:colOff>
      <xdr:row>185</xdr:row>
      <xdr:rowOff>179294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649941</xdr:colOff>
      <xdr:row>181</xdr:row>
      <xdr:rowOff>130130</xdr:rowOff>
    </xdr:from>
    <xdr:to>
      <xdr:col>6</xdr:col>
      <xdr:colOff>1</xdr:colOff>
      <xdr:row>183</xdr:row>
      <xdr:rowOff>31346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9941" y="40235983"/>
          <a:ext cx="7317442" cy="282216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526676</xdr:colOff>
      <xdr:row>212</xdr:row>
      <xdr:rowOff>89647</xdr:rowOff>
    </xdr:from>
    <xdr:to>
      <xdr:col>6</xdr:col>
      <xdr:colOff>0</xdr:colOff>
      <xdr:row>217</xdr:row>
      <xdr:rowOff>11206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46818176"/>
          <a:ext cx="7440706" cy="885265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147</xdr:row>
      <xdr:rowOff>92962</xdr:rowOff>
    </xdr:from>
    <xdr:to>
      <xdr:col>6</xdr:col>
      <xdr:colOff>280147</xdr:colOff>
      <xdr:row>150</xdr:row>
      <xdr:rowOff>33618</xdr:rowOff>
    </xdr:to>
    <xdr:pic>
      <xdr:nvPicPr>
        <xdr:cNvPr id="17" name="Image 16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48194"/>
        <a:stretch/>
      </xdr:blipFill>
      <xdr:spPr>
        <a:xfrm>
          <a:off x="291353" y="33273580"/>
          <a:ext cx="7956176" cy="54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/>
  <dimension ref="A1:V240"/>
  <sheetViews>
    <sheetView showGridLines="0" tabSelected="1" view="pageBreakPreview" zoomScale="85" zoomScaleNormal="100" zoomScaleSheetLayoutView="85" workbookViewId="0">
      <selection activeCell="B1" sqref="B1:J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186</v>
      </c>
      <c r="C1" s="123"/>
      <c r="D1" s="123"/>
      <c r="E1" s="123"/>
      <c r="F1" s="123"/>
      <c r="G1" s="123"/>
      <c r="H1" s="123"/>
      <c r="I1" s="123"/>
      <c r="J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36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28.2" thickBot="1" x14ac:dyDescent="0.35">
      <c r="B7" s="47" t="s">
        <v>1</v>
      </c>
      <c r="C7" s="47" t="s">
        <v>187</v>
      </c>
      <c r="D7" s="40" t="s">
        <v>14</v>
      </c>
      <c r="F7" s="40"/>
      <c r="G7" s="57" t="s">
        <v>187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0.11404350727395414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187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0.11952722763484472</v>
      </c>
      <c r="D9" s="42">
        <v>0.13994028984942111</v>
      </c>
      <c r="F9" s="41" t="s">
        <v>4</v>
      </c>
      <c r="G9" s="62">
        <v>0.37324037042349878</v>
      </c>
      <c r="H9" s="63">
        <v>7.3998058743355993E-2</v>
      </c>
      <c r="I9" s="64">
        <v>0.36047415476561423</v>
      </c>
      <c r="J9" s="62">
        <v>8.1659523290313285E-2</v>
      </c>
      <c r="N9" t="s">
        <v>79</v>
      </c>
      <c r="O9" s="97">
        <v>283093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0.24251820338705718</v>
      </c>
      <c r="D10" s="44">
        <v>0.28413773162698314</v>
      </c>
      <c r="F10" s="43" t="s">
        <v>5</v>
      </c>
      <c r="G10" s="63">
        <v>0.2028272301566878</v>
      </c>
      <c r="H10" s="63">
        <v>0.12068472235962897</v>
      </c>
      <c r="I10" s="65">
        <v>0.20142800565756105</v>
      </c>
      <c r="J10" s="63">
        <v>0.14125485267800492</v>
      </c>
      <c r="N10" t="s">
        <v>80</v>
      </c>
      <c r="O10" s="97">
        <v>105008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0.10193271454425464</v>
      </c>
      <c r="D11" s="44">
        <v>0.12051227653503944</v>
      </c>
      <c r="F11" s="43" t="s">
        <v>6</v>
      </c>
      <c r="G11" s="63">
        <v>0.25494098209247357</v>
      </c>
      <c r="H11" s="63">
        <v>0.12986749148554616</v>
      </c>
      <c r="I11" s="65">
        <v>0.25354744408649332</v>
      </c>
      <c r="J11" s="63">
        <v>0.1525812836361822</v>
      </c>
      <c r="N11" t="s">
        <v>81</v>
      </c>
      <c r="O11" s="97">
        <v>33495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9.4140218653994828E-2</v>
      </c>
      <c r="D12" s="53">
        <v>0.10746981472556347</v>
      </c>
      <c r="F12" s="66" t="s">
        <v>7</v>
      </c>
      <c r="G12" s="67">
        <v>0.16899141732733985</v>
      </c>
      <c r="H12" s="68">
        <v>0.20309594145085952</v>
      </c>
      <c r="I12" s="69">
        <v>0.18455039549033136</v>
      </c>
      <c r="J12" s="67">
        <v>0.2349757330608426</v>
      </c>
      <c r="N12" t="s">
        <v>85</v>
      </c>
      <c r="O12" s="97">
        <v>77880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0.67007082509585736</v>
      </c>
      <c r="D13" s="42">
        <v>0.64375184981710731</v>
      </c>
      <c r="F13" s="70" t="s">
        <v>8</v>
      </c>
      <c r="G13" s="67">
        <v>1</v>
      </c>
      <c r="H13" s="67">
        <f>$C$9</f>
        <v>0.11952722763484472</v>
      </c>
      <c r="I13" s="69">
        <v>1</v>
      </c>
      <c r="J13" s="67">
        <f>$D$9</f>
        <v>0.13994028984942111</v>
      </c>
      <c r="N13" t="s">
        <v>161</v>
      </c>
      <c r="O13" s="97">
        <v>328399.59999999998</v>
      </c>
      <c r="P13" s="97">
        <v>2643662.2000000002</v>
      </c>
    </row>
    <row r="14" spans="1:16" x14ac:dyDescent="0.3">
      <c r="A14" s="1"/>
      <c r="B14" s="54" t="s">
        <v>0</v>
      </c>
      <c r="C14" s="52">
        <v>0.39544448905327717</v>
      </c>
      <c r="D14" s="44">
        <v>0.36280824280432827</v>
      </c>
      <c r="F14" s="3" t="s">
        <v>9</v>
      </c>
      <c r="N14" t="s">
        <v>160</v>
      </c>
      <c r="O14" s="97">
        <v>62126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0.82378222961242897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0.46597755260749751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8.8000000000000009E-2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2.6" customHeight="1" thickBot="1" x14ac:dyDescent="0.45">
      <c r="A21" s="1"/>
      <c r="B21" s="126" t="s">
        <v>49</v>
      </c>
      <c r="C21" s="126"/>
      <c r="D21" s="126"/>
      <c r="F21" s="127" t="s">
        <v>63</v>
      </c>
      <c r="G21" s="127"/>
      <c r="H21" s="127"/>
      <c r="I21" s="127"/>
      <c r="N21" s="9"/>
      <c r="O21" s="9" t="s">
        <v>187</v>
      </c>
      <c r="P21" s="9" t="s">
        <v>14</v>
      </c>
    </row>
    <row r="22" spans="1:18" ht="28.2" thickBot="1" x14ac:dyDescent="0.35">
      <c r="A22" s="1"/>
      <c r="B22" s="40"/>
      <c r="C22" s="40" t="s">
        <v>187</v>
      </c>
      <c r="D22" s="40" t="s">
        <v>14</v>
      </c>
      <c r="F22" s="71" t="s">
        <v>12</v>
      </c>
      <c r="G22" s="72"/>
      <c r="H22" s="83" t="s">
        <v>187</v>
      </c>
      <c r="I22" s="83" t="s">
        <v>14</v>
      </c>
      <c r="N22" s="10" t="s">
        <v>20</v>
      </c>
      <c r="O22" s="86">
        <f>SUM(O23:O26)</f>
        <v>649.49256694521182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0.37093110744525648</v>
      </c>
      <c r="D23" s="42">
        <f>P10/P9</f>
        <v>0.37947086778995631</v>
      </c>
      <c r="F23" s="118" t="s">
        <v>19</v>
      </c>
      <c r="G23" s="119"/>
      <c r="H23" s="82">
        <f>O34/S34</f>
        <v>4.4433809586128491E-2</v>
      </c>
      <c r="I23" s="82">
        <f>P34/T34</f>
        <v>4.5171429044609093E-2</v>
      </c>
      <c r="N23" s="11" t="s">
        <v>21</v>
      </c>
      <c r="O23" s="87">
        <v>356.38082397771404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0.31897569708974555</v>
      </c>
      <c r="D24" s="44">
        <f>P11/P10</f>
        <v>0.28487165299986378</v>
      </c>
      <c r="F24" s="120" t="s">
        <v>88</v>
      </c>
      <c r="G24" s="122"/>
      <c r="H24" s="73">
        <f>O34/S35</f>
        <v>2940.5305458068588</v>
      </c>
      <c r="I24" s="73">
        <f>P34/T35</f>
        <v>3151.6646231301811</v>
      </c>
      <c r="N24" s="11" t="s">
        <v>22</v>
      </c>
      <c r="O24" s="87">
        <v>55.538889187054465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0.69238878782867541</v>
      </c>
      <c r="D25" s="44">
        <f>P11/P30</f>
        <v>0.65269499461553349</v>
      </c>
      <c r="F25" s="118" t="s">
        <v>50</v>
      </c>
      <c r="G25" s="119"/>
      <c r="H25" s="74">
        <f>O35/S38</f>
        <v>5343.2803798022478</v>
      </c>
      <c r="I25" s="74">
        <f>P35/T38</f>
        <v>4945.6766255592129</v>
      </c>
      <c r="N25" s="11" t="s">
        <v>23</v>
      </c>
      <c r="O25" s="87">
        <v>232.4728159479433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0.18917806233625134</v>
      </c>
      <c r="D26" s="44">
        <f>P14/P13</f>
        <v>0.20843782537723618</v>
      </c>
      <c r="F26" s="120" t="s">
        <v>15</v>
      </c>
      <c r="G26" s="121"/>
      <c r="H26" s="73">
        <f>O38/S39</f>
        <v>15858.483298700234</v>
      </c>
      <c r="I26" s="73">
        <f>P38/T39</f>
        <v>15496.956067787578</v>
      </c>
      <c r="N26" s="11" t="s">
        <v>116</v>
      </c>
      <c r="O26" s="87">
        <v>5.1000378325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0.17668277411012046</v>
      </c>
      <c r="D27" s="46">
        <f>P12/T41/1000000</f>
        <v>0.15889259696579697</v>
      </c>
      <c r="F27" s="118" t="s">
        <v>91</v>
      </c>
      <c r="G27" s="119"/>
      <c r="H27" s="74">
        <f>O39/S41</f>
        <v>1217.5946871234801</v>
      </c>
      <c r="I27" s="74">
        <f>P39/T41</f>
        <v>1120.8834585394152</v>
      </c>
      <c r="N27" s="12" t="s">
        <v>35</v>
      </c>
      <c r="O27" s="88">
        <v>133.17789792556911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13425.925395758471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5751.2612273411478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482.82859169619746</v>
      </c>
      <c r="I30" s="75">
        <f>P40/T41</f>
        <v>547.99449647004792</v>
      </c>
      <c r="N30" s="8" t="s">
        <v>20</v>
      </c>
      <c r="O30" s="98">
        <v>48376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133.18590831282108</v>
      </c>
      <c r="I31" s="74">
        <f>P41/T40</f>
        <v>132.50886364249513</v>
      </c>
      <c r="N31" s="8" t="s">
        <v>37</v>
      </c>
      <c r="O31" s="98">
        <v>23156.294360695956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187</v>
      </c>
      <c r="P33" s="77" t="s">
        <v>14</v>
      </c>
      <c r="R33" s="84" t="s">
        <v>77</v>
      </c>
      <c r="S33" s="76" t="s">
        <v>187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10844.026795685071</v>
      </c>
      <c r="P34" s="100">
        <v>96665.231984017853</v>
      </c>
      <c r="R34" t="s">
        <v>73</v>
      </c>
      <c r="S34" s="81">
        <v>244049</v>
      </c>
      <c r="T34" s="81">
        <v>2139964</v>
      </c>
    </row>
    <row r="35" spans="1:20" ht="15" customHeight="1" x14ac:dyDescent="0.3">
      <c r="N35" t="s">
        <v>70</v>
      </c>
      <c r="O35" s="100">
        <v>778.69851341683068</v>
      </c>
      <c r="P35" s="100">
        <v>7665.1846814357732</v>
      </c>
      <c r="R35" t="s">
        <v>145</v>
      </c>
      <c r="S35" s="80">
        <v>3.6877789999999999</v>
      </c>
      <c r="T35" s="80">
        <v>30.671167000000001</v>
      </c>
    </row>
    <row r="36" spans="1:20" ht="30" customHeight="1" x14ac:dyDescent="0.4">
      <c r="B36" s="128" t="s">
        <v>39</v>
      </c>
      <c r="C36" s="128"/>
      <c r="D36" s="128"/>
      <c r="E36" s="128"/>
      <c r="F36" s="128"/>
      <c r="G36" s="128"/>
      <c r="H36" s="128"/>
      <c r="I36" s="128"/>
      <c r="J36" s="128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5639.4088150452917</v>
      </c>
      <c r="P38" s="100">
        <v>48081.78571328181</v>
      </c>
      <c r="R38" t="s">
        <v>142</v>
      </c>
      <c r="S38" s="80">
        <v>0.14573416666666666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536.70356213715877</v>
      </c>
      <c r="P39" s="100">
        <v>4810.9797606676966</v>
      </c>
      <c r="R39" t="s">
        <v>87</v>
      </c>
      <c r="S39" s="80">
        <v>0.3556083333333333</v>
      </c>
      <c r="T39" s="80">
        <v>3.1026600000000002</v>
      </c>
    </row>
    <row r="40" spans="1:20" x14ac:dyDescent="0.3">
      <c r="N40" t="s">
        <v>75</v>
      </c>
      <c r="O40" s="100">
        <v>212.82601493376688</v>
      </c>
      <c r="P40" s="100">
        <v>2352.0647141229797</v>
      </c>
      <c r="R40" t="s">
        <v>143</v>
      </c>
      <c r="S40" s="80">
        <v>3.2469890000000001</v>
      </c>
      <c r="T40" s="80">
        <v>26.379034999999998</v>
      </c>
    </row>
    <row r="41" spans="1:20" ht="16.5" customHeight="1" x14ac:dyDescent="0.3">
      <c r="N41" t="s">
        <v>76</v>
      </c>
      <c r="O41" s="100">
        <v>432.45317924673867</v>
      </c>
      <c r="P41" s="100">
        <v>3495.4559518356059</v>
      </c>
      <c r="R41" t="s">
        <v>144</v>
      </c>
      <c r="S41" s="80">
        <v>0.44079000000000002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187</v>
      </c>
      <c r="P54" s="77" t="s">
        <v>14</v>
      </c>
      <c r="Q54" s="8"/>
      <c r="R54" s="8"/>
      <c r="S54" s="76" t="s">
        <v>187</v>
      </c>
      <c r="T54" s="76" t="s">
        <v>14</v>
      </c>
    </row>
    <row r="55" spans="1:22" ht="15" x14ac:dyDescent="0.25">
      <c r="N55" s="14" t="s">
        <v>64</v>
      </c>
      <c r="O55" s="78">
        <f>S55/S$63</f>
        <v>0.30744683437157388</v>
      </c>
      <c r="P55" s="78">
        <f>T55/T$63</f>
        <v>0.33259667816584826</v>
      </c>
      <c r="Q55" s="8"/>
      <c r="R55" t="s">
        <v>92</v>
      </c>
      <c r="S55" s="98">
        <v>1600143.3222610736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0.10312064480689979</v>
      </c>
      <c r="P56" s="78">
        <f t="shared" si="0"/>
        <v>9.902508220306229E-2</v>
      </c>
      <c r="Q56" s="8"/>
      <c r="R56" t="s">
        <v>72</v>
      </c>
      <c r="S56" s="98">
        <v>536703.56213715882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1.5985845388560568E-2</v>
      </c>
      <c r="P57" s="78">
        <f t="shared" si="0"/>
        <v>1.3459876536269096E-2</v>
      </c>
      <c r="Q57" s="8"/>
      <c r="R57" t="s">
        <v>93</v>
      </c>
      <c r="S57" s="98">
        <v>83200.218345029833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0.22528547343372743</v>
      </c>
      <c r="P58" s="78">
        <f t="shared" si="0"/>
        <v>0.21765777191360922</v>
      </c>
      <c r="Q58" s="8"/>
      <c r="R58" t="s">
        <v>94</v>
      </c>
      <c r="S58" s="98">
        <v>1172524.8258101232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0.10533598657458124</v>
      </c>
      <c r="P59" s="78">
        <f t="shared" si="0"/>
        <v>0.1086677781989613</v>
      </c>
      <c r="Q59" s="8"/>
      <c r="R59" t="s">
        <v>95</v>
      </c>
      <c r="S59" s="98">
        <v>548233.56973449595</v>
      </c>
      <c r="T59" s="98">
        <v>5279455.1634894973</v>
      </c>
    </row>
    <row r="60" spans="1:22" x14ac:dyDescent="0.3">
      <c r="N60" s="14" t="s">
        <v>67</v>
      </c>
      <c r="O60" s="78">
        <f t="shared" si="0"/>
        <v>9.1672831448133804E-2</v>
      </c>
      <c r="P60" s="78">
        <f t="shared" si="0"/>
        <v>8.0998691465943795E-2</v>
      </c>
      <c r="Q60" s="8"/>
      <c r="R60" t="s">
        <v>86</v>
      </c>
      <c r="S60" s="98">
        <v>477122.06689111708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0.15038000248667063</v>
      </c>
      <c r="P61" s="78">
        <f t="shared" si="0"/>
        <v>0.13171358050656165</v>
      </c>
      <c r="Q61" s="8"/>
      <c r="R61" t="s">
        <v>96</v>
      </c>
      <c r="S61" s="98">
        <v>782670.46487078082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7.0628634102903605E-4</v>
      </c>
      <c r="P62" s="78">
        <f t="shared" si="0"/>
        <v>1.4933304836528397E-2</v>
      </c>
      <c r="Q62" s="8"/>
      <c r="R62" t="s">
        <v>97</v>
      </c>
      <c r="S62" s="98">
        <v>3675.9505900000004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5204617.9806397799</v>
      </c>
      <c r="T63" s="99">
        <v>48583446.270736039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4" t="s">
        <v>53</v>
      </c>
      <c r="H87" s="134"/>
      <c r="I87" s="134"/>
      <c r="J87" s="134"/>
      <c r="K87" s="134"/>
      <c r="L87" s="102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187</v>
      </c>
      <c r="P88" s="15" t="s">
        <v>14</v>
      </c>
      <c r="R88" s="17" t="s">
        <v>187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68.416691216848591</v>
      </c>
      <c r="P89" s="35">
        <v>723.77333545413217</v>
      </c>
      <c r="R89" s="33">
        <f>O89/SUM($O$89:$O$95)</f>
        <v>0.13038577571867319</v>
      </c>
      <c r="S89" s="33">
        <f>P89/SUM($P$89:$P$95)</f>
        <v>0.15403020322348099</v>
      </c>
    </row>
    <row r="90" spans="1:19" ht="18" x14ac:dyDescent="0.35">
      <c r="A90" s="102"/>
      <c r="B90" s="115" t="s">
        <v>187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196.63011980140206</v>
      </c>
      <c r="P90" s="35">
        <v>1860.9647428146218</v>
      </c>
      <c r="R90" s="33">
        <f t="shared" ref="R90:R95" si="1">O90/SUM($O$89:$O$95)</f>
        <v>0.37472976614291137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63.479098815712462</v>
      </c>
      <c r="P91" s="35">
        <v>595.27339265996068</v>
      </c>
      <c r="R91" s="33">
        <f t="shared" si="1"/>
        <v>0.12097591090419037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65.218275695816189</v>
      </c>
      <c r="P92" s="35">
        <v>546.732720945099</v>
      </c>
      <c r="R92" s="33">
        <f t="shared" si="1"/>
        <v>0.12429036418439317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20.54427412557985</v>
      </c>
      <c r="P93" s="35">
        <v>179.22709999999998</v>
      </c>
      <c r="R93" s="33">
        <f t="shared" si="1"/>
        <v>3.9152450532146339E-2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102.30544561333684</v>
      </c>
      <c r="P94" s="35">
        <v>738.33801062885232</v>
      </c>
      <c r="R94" s="33">
        <f t="shared" si="1"/>
        <v>0.19496959951279394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8.1312101800000001</v>
      </c>
      <c r="P95" s="35">
        <v>54.59597910639738</v>
      </c>
      <c r="R95" s="33">
        <f t="shared" si="1"/>
        <v>1.5496133004891419E-2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O99" s="36"/>
      <c r="P99" s="36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187</v>
      </c>
      <c r="P104" s="34" t="s">
        <v>14</v>
      </c>
      <c r="R104" s="34" t="s">
        <v>187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310.63489757538053</v>
      </c>
      <c r="P105" s="34">
        <v>2983.693959501094</v>
      </c>
      <c r="R105" s="33">
        <f>O105/O$117</f>
        <v>0.59019026412068787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26.702457899999999</v>
      </c>
      <c r="P106" s="34">
        <f>P112+P113</f>
        <v>207.57651458999999</v>
      </c>
      <c r="R106" s="33">
        <f t="shared" ref="R106:R110" si="3">O106/O$117</f>
        <v>5.0733291087644926E-2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101.28900204256544</v>
      </c>
      <c r="P107" s="34">
        <v>699.47896235999997</v>
      </c>
      <c r="R107" s="33">
        <f t="shared" si="3"/>
        <v>0.19244387328862839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49.193313192491594</v>
      </c>
      <c r="P108" s="34">
        <v>493.30829406133086</v>
      </c>
      <c r="R108" s="33">
        <f t="shared" si="3"/>
        <v>9.3464754709354281E-2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21.414689382855347</v>
      </c>
      <c r="P109" s="34">
        <v>188.07934901966567</v>
      </c>
      <c r="R109" s="33">
        <f t="shared" si="3"/>
        <v>4.0686803966907464E-2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17.095734555403126</v>
      </c>
      <c r="P110" s="34">
        <v>129.71040570749923</v>
      </c>
      <c r="R110" s="33">
        <f t="shared" si="3"/>
        <v>3.248101282677715E-2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10.702644859999999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15.999813039999999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0</v>
      </c>
      <c r="P115" s="34">
        <v>9.6945944381055043</v>
      </c>
      <c r="R115" s="33">
        <f>O115/O$117</f>
        <v>0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526.33009464869599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03"/>
      <c r="H122" s="103"/>
      <c r="I122" s="103"/>
      <c r="J122" s="103"/>
      <c r="K122" s="103"/>
      <c r="L122" s="102"/>
    </row>
    <row r="123" spans="1:19" ht="53.4" customHeight="1" x14ac:dyDescent="0.3">
      <c r="A123" s="101"/>
      <c r="B123" s="138" t="s">
        <v>40</v>
      </c>
      <c r="C123" s="138"/>
      <c r="D123" s="138"/>
      <c r="E123" s="138"/>
      <c r="F123" s="138"/>
      <c r="G123" s="107"/>
      <c r="H123" s="137" t="s">
        <v>110</v>
      </c>
      <c r="I123" s="137"/>
      <c r="J123" s="137"/>
      <c r="K123" s="137"/>
      <c r="L123" s="108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187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258.05527013586516</v>
      </c>
      <c r="P125" s="93">
        <v>2569.6725954133535</v>
      </c>
    </row>
    <row r="126" spans="1:19" ht="18" x14ac:dyDescent="0.35">
      <c r="A126" s="102"/>
      <c r="B126" s="115" t="s">
        <v>187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11.051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133.17789792556911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52.209596464668451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27.389778948802398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8.3492673100000001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187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212.82601493376691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124.87737221029604</v>
      </c>
      <c r="P138" s="34">
        <f>P125-P127</f>
        <v>1509.1927364133535</v>
      </c>
      <c r="R138" t="s">
        <v>134</v>
      </c>
      <c r="S138" s="33">
        <f>O138/O$137</f>
        <v>0.58675802508992536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52.209596464668451</v>
      </c>
      <c r="P139" s="34">
        <f>P128-P129</f>
        <v>368.30978165015262</v>
      </c>
      <c r="R139" t="s">
        <v>135</v>
      </c>
      <c r="S139" s="33">
        <f t="shared" ref="S139:T140" si="4">O139/O$137</f>
        <v>0.24531585803040326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35.739046258802396</v>
      </c>
      <c r="P140" s="34">
        <f>P130+P131</f>
        <v>474.56219605947388</v>
      </c>
      <c r="R140" t="s">
        <v>136</v>
      </c>
      <c r="S140" s="33">
        <f t="shared" si="4"/>
        <v>0.16792611687967124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187</v>
      </c>
      <c r="P143" s="35" t="s">
        <v>14</v>
      </c>
      <c r="Q143" s="28"/>
      <c r="R143" s="34" t="s">
        <v>187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10.06254408</v>
      </c>
      <c r="P144" s="34">
        <v>82.71645255982736</v>
      </c>
      <c r="Q144" s="29"/>
      <c r="R144" s="111">
        <f>O144/O$150</f>
        <v>4.7280611268935062E-2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35.390288768020056</v>
      </c>
      <c r="P145" s="34">
        <v>293.95875002000002</v>
      </c>
      <c r="Q145" s="30"/>
      <c r="R145" s="111">
        <f>O145/O$150</f>
        <v>0.16628741922848947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37.69446109694443</v>
      </c>
      <c r="P146" s="34">
        <v>359.59276477999998</v>
      </c>
      <c r="R146" s="111">
        <f t="shared" ref="R146:S148" si="5">O146/O$150</f>
        <v>0.17711397316101249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125.3925854</v>
      </c>
      <c r="P147" s="34">
        <v>1461.0567176631525</v>
      </c>
      <c r="R147" s="111">
        <f>O147/O$150</f>
        <v>0.58917884375659224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4.2861355888023951</v>
      </c>
      <c r="P148" s="34">
        <v>154.74002910000002</v>
      </c>
      <c r="R148" s="111">
        <f t="shared" si="5"/>
        <v>2.0139152584970753E-2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212.82601493376688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03"/>
      <c r="H155" s="103"/>
      <c r="I155" s="103"/>
      <c r="J155" s="103"/>
      <c r="K155" s="103"/>
      <c r="L155" s="102"/>
      <c r="R155" s="84" t="s">
        <v>159</v>
      </c>
    </row>
    <row r="156" spans="1:20" ht="46.8" customHeight="1" x14ac:dyDescent="0.3">
      <c r="A156" s="101"/>
      <c r="B156" s="138" t="s">
        <v>150</v>
      </c>
      <c r="C156" s="138"/>
      <c r="D156" s="138"/>
      <c r="E156" s="138"/>
      <c r="F156" s="138"/>
      <c r="G156" s="107"/>
      <c r="H156" s="137" t="s">
        <v>151</v>
      </c>
      <c r="I156" s="137"/>
      <c r="J156" s="137"/>
      <c r="K156" s="137"/>
      <c r="L156" s="108"/>
      <c r="N156" s="114" t="s">
        <v>67</v>
      </c>
      <c r="O156" s="17" t="s">
        <v>187</v>
      </c>
      <c r="P156" s="15" t="s">
        <v>14</v>
      </c>
      <c r="R156" s="34" t="s">
        <v>187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27.304677011634148</v>
      </c>
      <c r="P157" s="34">
        <v>256.01815940211753</v>
      </c>
      <c r="R157" s="111">
        <f>O157/O$161</f>
        <v>6.3139036367345816E-2</v>
      </c>
      <c r="S157" s="111">
        <f>P157/P$161</f>
        <v>7.3243137069907011E-2</v>
      </c>
    </row>
    <row r="158" spans="1:20" ht="18" x14ac:dyDescent="0.35">
      <c r="A158" s="102"/>
      <c r="B158" s="115" t="s">
        <v>187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45.936075557874915</v>
      </c>
      <c r="P158" s="34">
        <v>453.016347</v>
      </c>
      <c r="R158" s="111">
        <f t="shared" ref="R158:S160" si="6">O158/O$161</f>
        <v>0.10622207851006646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356.75942667722956</v>
      </c>
      <c r="P159" s="34">
        <v>2713.0568480789875</v>
      </c>
      <c r="R159" s="111">
        <f t="shared" si="6"/>
        <v>0.82496659476210821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2.4529999999999998</v>
      </c>
      <c r="P160" s="34">
        <v>73.36459735450056</v>
      </c>
      <c r="R160" s="111">
        <f t="shared" si="6"/>
        <v>5.6722903604795255E-3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432.45317924673861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187</v>
      </c>
      <c r="P163" s="35" t="s">
        <v>14</v>
      </c>
      <c r="R163" s="34" t="s">
        <v>187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3.069</v>
      </c>
      <c r="P164" s="34">
        <v>77.612089756618104</v>
      </c>
      <c r="R164" s="111">
        <f>O164/O$168</f>
        <v>7.0967220205102582E-3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1.1163741300000001</v>
      </c>
      <c r="P165" s="34">
        <v>6.1607507600000009</v>
      </c>
      <c r="R165" s="111">
        <f t="shared" ref="R165:S166" si="7">O165/O$168</f>
        <v>2.5814913233949111E-3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428.26780511673866</v>
      </c>
      <c r="P166" s="34">
        <v>3411.6831113189874</v>
      </c>
      <c r="R166" s="111">
        <f t="shared" si="7"/>
        <v>0.99032178665609483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432.45317924673867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9.8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39" t="s">
        <v>113</v>
      </c>
      <c r="I189" s="139"/>
      <c r="J189" s="139"/>
      <c r="K189" s="139"/>
      <c r="L189" s="108"/>
      <c r="N189" s="31" t="s">
        <v>137</v>
      </c>
      <c r="O189" s="9" t="s">
        <v>187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43.259176383050878</v>
      </c>
      <c r="P190" s="34">
        <v>516.4193348107973</v>
      </c>
      <c r="R190" s="33">
        <f>O190/O$196</f>
        <v>5.5213080401811339E-2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402.82552984431067</v>
      </c>
      <c r="P191" s="34">
        <v>4127.0575579288097</v>
      </c>
      <c r="R191" s="33">
        <f t="shared" ref="R191:S194" si="8">O191/O$196</f>
        <v>0.51413920066934948</v>
      </c>
      <c r="S191" s="33">
        <f t="shared" si="8"/>
        <v>0.53555290777732756</v>
      </c>
    </row>
    <row r="192" spans="1:19" ht="18" x14ac:dyDescent="0.35">
      <c r="A192" s="102"/>
      <c r="B192" s="115" t="s">
        <v>187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107.93507465184341</v>
      </c>
      <c r="P192" s="34">
        <v>1005.9931509512257</v>
      </c>
      <c r="R192" s="33">
        <f t="shared" si="8"/>
        <v>0.13776101288101886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194.77777841925345</v>
      </c>
      <c r="P193" s="34">
        <v>1631.9349999999995</v>
      </c>
      <c r="R193" s="33">
        <f t="shared" si="8"/>
        <v>0.24860115331650201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34.697512308372346</v>
      </c>
      <c r="P194" s="34">
        <v>424.75712627493999</v>
      </c>
      <c r="R194" s="33">
        <f t="shared" si="8"/>
        <v>4.4285552731318345E-2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783.49507160683072</v>
      </c>
      <c r="P196" s="34">
        <f>SUM(P190:P194)</f>
        <v>7706.1621699657726</v>
      </c>
      <c r="S196" s="33"/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  <c r="O206" s="96"/>
      <c r="P206" s="96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19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19" ht="24.6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187</v>
      </c>
      <c r="P210" s="9" t="s">
        <v>14</v>
      </c>
      <c r="R210" s="9" t="s">
        <v>187</v>
      </c>
      <c r="S210" s="9" t="s">
        <v>14</v>
      </c>
    </row>
    <row r="211" spans="1:19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649.49256694521182</v>
      </c>
      <c r="P211" s="34">
        <f>SUM(P212:P215)</f>
        <v>5338.6198026668026</v>
      </c>
      <c r="R211" s="33">
        <f>O211/O$218</f>
        <v>0.82984167168291345</v>
      </c>
      <c r="S211" s="33">
        <f>P211/P$218</f>
        <v>0.83427670843248403</v>
      </c>
    </row>
    <row r="212" spans="1:19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356.38082397771404</v>
      </c>
      <c r="P212" s="34">
        <v>2924.2187915342138</v>
      </c>
      <c r="R212" s="33">
        <f t="shared" ref="R212:S216" si="9">O212/O$218</f>
        <v>0.45533955856703062</v>
      </c>
      <c r="S212" s="33">
        <f t="shared" si="9"/>
        <v>0.45697347222945567</v>
      </c>
    </row>
    <row r="213" spans="1:19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55.538889187054465</v>
      </c>
      <c r="P213" s="34">
        <v>459.79630259744005</v>
      </c>
      <c r="R213" s="33">
        <f t="shared" si="9"/>
        <v>7.096075766219688E-2</v>
      </c>
      <c r="S213" s="33">
        <f t="shared" si="9"/>
        <v>7.185328044690506E-2</v>
      </c>
    </row>
    <row r="214" spans="1:19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232.4728159479433</v>
      </c>
      <c r="P214" s="34">
        <v>1923.1835452244393</v>
      </c>
      <c r="R214" s="33">
        <f t="shared" si="9"/>
        <v>0.29702515475184643</v>
      </c>
      <c r="S214" s="33">
        <f t="shared" si="9"/>
        <v>0.30053970822568793</v>
      </c>
    </row>
    <row r="215" spans="1:19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5.1000378325</v>
      </c>
      <c r="P215" s="34">
        <v>31.421163310709488</v>
      </c>
      <c r="R215" s="33">
        <f t="shared" si="9"/>
        <v>6.5162007018394605E-3</v>
      </c>
      <c r="S215" s="33">
        <f t="shared" si="9"/>
        <v>4.9102475304354104E-3</v>
      </c>
    </row>
    <row r="216" spans="1:19" ht="15.75" thickBot="1" x14ac:dyDescent="0.3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133.17789792556911</v>
      </c>
      <c r="P216" s="34">
        <v>1060.479859</v>
      </c>
      <c r="R216" s="33">
        <f t="shared" si="9"/>
        <v>0.17015832831708658</v>
      </c>
      <c r="S216" s="33">
        <f t="shared" si="9"/>
        <v>0.16572329156751592</v>
      </c>
    </row>
    <row r="217" spans="1:19" ht="15" x14ac:dyDescent="0.25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19" ht="15" x14ac:dyDescent="0.25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782.67046487078096</v>
      </c>
      <c r="P218" s="36">
        <f>SUM(P212:P216)</f>
        <v>6399.0996616668026</v>
      </c>
    </row>
    <row r="219" spans="1:19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19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K189"/>
    <mergeCell ref="B123:F123"/>
    <mergeCell ref="H123:K123"/>
    <mergeCell ref="B155:F155"/>
    <mergeCell ref="B156:F156"/>
    <mergeCell ref="H156:K156"/>
    <mergeCell ref="B36:J36"/>
    <mergeCell ref="B86:F86"/>
    <mergeCell ref="B87:F87"/>
    <mergeCell ref="G87:K87"/>
    <mergeCell ref="B122:F122"/>
    <mergeCell ref="B1:J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9" scale="40" fitToWidth="2" fitToHeight="2" orientation="portrait" r:id="rId1"/>
  <rowBreaks count="2" manualBreakCount="2">
    <brk id="76" max="11" man="1"/>
    <brk id="223" max="11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V240"/>
  <sheetViews>
    <sheetView showGridLines="0" view="pageBreakPreview" zoomScale="85" zoomScaleNormal="100" zoomScaleSheetLayoutView="85" workbookViewId="0">
      <selection activeCell="B1" sqref="B1:K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168</v>
      </c>
      <c r="C1" s="123"/>
      <c r="D1" s="123"/>
      <c r="E1" s="123"/>
      <c r="F1" s="123"/>
      <c r="G1" s="123"/>
      <c r="H1" s="123"/>
      <c r="I1" s="123"/>
      <c r="J1" s="123"/>
      <c r="K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21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15" thickBot="1" x14ac:dyDescent="0.35">
      <c r="B7" s="47" t="s">
        <v>1</v>
      </c>
      <c r="C7" s="47" t="s">
        <v>169</v>
      </c>
      <c r="D7" s="40" t="s">
        <v>14</v>
      </c>
      <c r="F7" s="40"/>
      <c r="G7" s="57" t="s">
        <v>169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0.30354482598772692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169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0.1261289977889381</v>
      </c>
      <c r="D9" s="42">
        <v>0.13994028984942111</v>
      </c>
      <c r="F9" s="41" t="s">
        <v>4</v>
      </c>
      <c r="G9" s="62">
        <v>0.47110495557327325</v>
      </c>
      <c r="H9" s="63">
        <v>8.3812468267524615E-2</v>
      </c>
      <c r="I9" s="64">
        <v>0.36047415476561423</v>
      </c>
      <c r="J9" s="62">
        <v>8.1659523290313285E-2</v>
      </c>
      <c r="N9" t="s">
        <v>79</v>
      </c>
      <c r="O9" s="97">
        <v>457166.39999999997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0.24436997868774168</v>
      </c>
      <c r="D10" s="44">
        <v>0.28413773162698314</v>
      </c>
      <c r="F10" s="43" t="s">
        <v>5</v>
      </c>
      <c r="G10" s="63">
        <v>0.18252751498014977</v>
      </c>
      <c r="H10" s="63">
        <v>0.14332122875845249</v>
      </c>
      <c r="I10" s="65">
        <v>0.20142800565756105</v>
      </c>
      <c r="J10" s="63">
        <v>0.14125485267800492</v>
      </c>
      <c r="N10" t="s">
        <v>80</v>
      </c>
      <c r="O10" s="97">
        <v>145313.40000000002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0.11059003564706674</v>
      </c>
      <c r="D11" s="44">
        <v>0.12051227653503944</v>
      </c>
      <c r="F11" s="43" t="s">
        <v>6</v>
      </c>
      <c r="G11" s="63">
        <v>0.16157799130370457</v>
      </c>
      <c r="H11" s="63">
        <v>0.14279769698856531</v>
      </c>
      <c r="I11" s="65">
        <v>0.25354744408649332</v>
      </c>
      <c r="J11" s="63">
        <v>0.1525812836361822</v>
      </c>
      <c r="N11" t="s">
        <v>81</v>
      </c>
      <c r="O11" s="97">
        <v>33224.800000000003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0.10256182585130658</v>
      </c>
      <c r="D12" s="53">
        <v>0.10746981472556347</v>
      </c>
      <c r="F12" s="66" t="s">
        <v>7</v>
      </c>
      <c r="G12" s="67">
        <v>0.18478953814287241</v>
      </c>
      <c r="H12" s="68">
        <v>0.20245462082904836</v>
      </c>
      <c r="I12" s="69">
        <v>0.18455039549033136</v>
      </c>
      <c r="J12" s="67">
        <v>0.2349757330608426</v>
      </c>
      <c r="N12" t="s">
        <v>85</v>
      </c>
      <c r="O12" s="97">
        <v>83005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0.67736461152207716</v>
      </c>
      <c r="D13" s="42">
        <v>0.64375184981710731</v>
      </c>
      <c r="F13" s="70" t="s">
        <v>8</v>
      </c>
      <c r="G13" s="67">
        <v>1</v>
      </c>
      <c r="H13" s="67">
        <f>$C$9</f>
        <v>0.1261289977889381</v>
      </c>
      <c r="I13" s="69">
        <v>1</v>
      </c>
      <c r="J13" s="67">
        <f>$D$9</f>
        <v>0.13994028984942111</v>
      </c>
      <c r="N13" t="s">
        <v>161</v>
      </c>
      <c r="O13" s="97">
        <v>698766</v>
      </c>
      <c r="P13" s="97">
        <v>2643662.2000000002</v>
      </c>
    </row>
    <row r="14" spans="1:16" x14ac:dyDescent="0.3">
      <c r="A14" s="1"/>
      <c r="B14" s="54" t="s">
        <v>0</v>
      </c>
      <c r="C14" s="52">
        <v>0.36359845873461172</v>
      </c>
      <c r="D14" s="44">
        <v>0.36280824280432827</v>
      </c>
      <c r="F14" s="3" t="s">
        <v>9</v>
      </c>
      <c r="N14" t="s">
        <v>160</v>
      </c>
      <c r="O14" s="97">
        <v>116191.20000000001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0.81142572120817402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0.55107447374238916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8.8000000000000009E-2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0.799999999999997" customHeight="1" thickBot="1" x14ac:dyDescent="0.45">
      <c r="A21" s="1"/>
      <c r="B21" s="129" t="s">
        <v>49</v>
      </c>
      <c r="C21" s="129"/>
      <c r="D21" s="129"/>
      <c r="F21" s="127" t="s">
        <v>63</v>
      </c>
      <c r="G21" s="127"/>
      <c r="H21" s="127"/>
      <c r="I21" s="127"/>
      <c r="N21" s="9"/>
      <c r="O21" s="9" t="s">
        <v>169</v>
      </c>
      <c r="P21" s="9" t="s">
        <v>14</v>
      </c>
    </row>
    <row r="22" spans="1:18" ht="28.2" thickBot="1" x14ac:dyDescent="0.35">
      <c r="A22" s="1"/>
      <c r="B22" s="40"/>
      <c r="C22" s="40" t="s">
        <v>169</v>
      </c>
      <c r="D22" s="40" t="s">
        <v>14</v>
      </c>
      <c r="F22" s="71" t="s">
        <v>12</v>
      </c>
      <c r="G22" s="72"/>
      <c r="H22" s="83" t="s">
        <v>169</v>
      </c>
      <c r="I22" s="83" t="s">
        <v>14</v>
      </c>
      <c r="N22" s="10" t="s">
        <v>20</v>
      </c>
      <c r="O22" s="86">
        <f>SUM(O23:O26)</f>
        <v>1174.3078491663621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0.31785669288031676</v>
      </c>
      <c r="D23" s="42">
        <f>P10/P9</f>
        <v>0.37947086778995631</v>
      </c>
      <c r="F23" s="118" t="s">
        <v>19</v>
      </c>
      <c r="G23" s="119"/>
      <c r="H23" s="82">
        <f>O34/S34</f>
        <v>2.7206147959329869E-2</v>
      </c>
      <c r="I23" s="82">
        <f>P34/T34</f>
        <v>4.5171429044609093E-2</v>
      </c>
      <c r="N23" s="11" t="s">
        <v>21</v>
      </c>
      <c r="O23" s="87">
        <v>682.23699006829872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0.22864236883866179</v>
      </c>
      <c r="D24" s="44">
        <f>P11/P10</f>
        <v>0.28487165299986378</v>
      </c>
      <c r="F24" s="120" t="s">
        <v>88</v>
      </c>
      <c r="G24" s="122"/>
      <c r="H24" s="73">
        <f>O34/S35</f>
        <v>2905.1928819723166</v>
      </c>
      <c r="I24" s="73">
        <f>P34/T35</f>
        <v>3151.6646231301811</v>
      </c>
      <c r="N24" s="11" t="s">
        <v>22</v>
      </c>
      <c r="O24" s="87">
        <v>78.449599111499666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0.4202415344062575</v>
      </c>
      <c r="D25" s="44">
        <f>P11/P30</f>
        <v>0.65269499461553349</v>
      </c>
      <c r="F25" s="118" t="s">
        <v>50</v>
      </c>
      <c r="G25" s="119"/>
      <c r="H25" s="74">
        <f>O35/S38</f>
        <v>3412.7002442161534</v>
      </c>
      <c r="I25" s="74">
        <f>P35/T38</f>
        <v>4945.6766255592129</v>
      </c>
      <c r="N25" s="11" t="s">
        <v>23</v>
      </c>
      <c r="O25" s="87">
        <v>410.29525998656362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0.16628055743982967</v>
      </c>
      <c r="D26" s="44">
        <f>P14/P13</f>
        <v>0.20843782537723618</v>
      </c>
      <c r="F26" s="120" t="s">
        <v>15</v>
      </c>
      <c r="G26" s="121"/>
      <c r="H26" s="73">
        <f>O38/S39</f>
        <v>17813.748502444214</v>
      </c>
      <c r="I26" s="73">
        <f>P38/T39</f>
        <v>15496.956067787578</v>
      </c>
      <c r="N26" s="11" t="s">
        <v>116</v>
      </c>
      <c r="O26" s="87">
        <v>3.3260000000000001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0.10818521757604116</v>
      </c>
      <c r="D27" s="46">
        <f>P12/T41/1000000</f>
        <v>0.15889259696579697</v>
      </c>
      <c r="F27" s="118" t="s">
        <v>91</v>
      </c>
      <c r="G27" s="119"/>
      <c r="H27" s="74">
        <f>O39/S41</f>
        <v>1067.7770225459678</v>
      </c>
      <c r="I27" s="74">
        <f>P39/T41</f>
        <v>1120.8834585394152</v>
      </c>
      <c r="N27" s="12" t="s">
        <v>35</v>
      </c>
      <c r="O27" s="88">
        <v>318.11436418096781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14853.149827808862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5640.4480487101973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426.95112804765665</v>
      </c>
      <c r="I30" s="75">
        <f>P40/T41</f>
        <v>547.99449647004792</v>
      </c>
      <c r="N30" s="8" t="s">
        <v>20</v>
      </c>
      <c r="O30" s="98">
        <v>79061.2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172.13828617175432</v>
      </c>
      <c r="I31" s="74">
        <f>P41/T40</f>
        <v>132.50886364249513</v>
      </c>
      <c r="N31" s="8" t="s">
        <v>37</v>
      </c>
      <c r="O31" s="98">
        <v>56398.775670615578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169</v>
      </c>
      <c r="P33" s="77" t="s">
        <v>14</v>
      </c>
      <c r="R33" s="84" t="s">
        <v>77</v>
      </c>
      <c r="S33" s="76" t="s">
        <v>169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17672.4335606817</v>
      </c>
      <c r="P34" s="100">
        <v>96665.231984017853</v>
      </c>
      <c r="R34" t="s">
        <v>73</v>
      </c>
      <c r="S34" s="81">
        <v>649575</v>
      </c>
      <c r="T34" s="81">
        <v>2139964</v>
      </c>
    </row>
    <row r="35" spans="1:20" ht="15" customHeight="1" x14ac:dyDescent="0.3">
      <c r="N35" t="s">
        <v>70</v>
      </c>
      <c r="O35" s="100">
        <v>897.16761111885455</v>
      </c>
      <c r="P35" s="100">
        <v>7665.1846814357732</v>
      </c>
      <c r="R35" t="s">
        <v>145</v>
      </c>
      <c r="S35" s="80">
        <v>6.0830500000000001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9481.9168976714263</v>
      </c>
      <c r="P38" s="100">
        <v>48081.78571328181</v>
      </c>
      <c r="R38" t="s">
        <v>142</v>
      </c>
      <c r="S38" s="80">
        <v>0.2628908333333333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819.25085277137123</v>
      </c>
      <c r="P39" s="100">
        <v>4810.9797606676966</v>
      </c>
      <c r="R39" t="s">
        <v>87</v>
      </c>
      <c r="S39" s="80">
        <v>0.53228083333333343</v>
      </c>
      <c r="T39" s="80">
        <v>3.1026600000000002</v>
      </c>
    </row>
    <row r="40" spans="1:20" x14ac:dyDescent="0.3">
      <c r="N40" t="s">
        <v>75</v>
      </c>
      <c r="O40" s="100">
        <v>327.57782604343652</v>
      </c>
      <c r="P40" s="100">
        <v>2352.0647141229797</v>
      </c>
      <c r="R40" t="s">
        <v>143</v>
      </c>
      <c r="S40" s="80">
        <v>5.3158010000000004</v>
      </c>
      <c r="T40" s="80">
        <v>26.379034999999998</v>
      </c>
    </row>
    <row r="41" spans="1:20" ht="16.5" customHeight="1" x14ac:dyDescent="0.3">
      <c r="N41" t="s">
        <v>76</v>
      </c>
      <c r="O41" s="100">
        <v>915.05287377009779</v>
      </c>
      <c r="P41" s="100">
        <v>3495.4559518356059</v>
      </c>
      <c r="R41" t="s">
        <v>144</v>
      </c>
      <c r="S41" s="80">
        <v>0.76724899999999996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169</v>
      </c>
      <c r="P54" s="77" t="s">
        <v>14</v>
      </c>
      <c r="Q54" s="8"/>
      <c r="R54" s="8"/>
      <c r="S54" s="76" t="s">
        <v>169</v>
      </c>
      <c r="T54" s="76" t="s">
        <v>14</v>
      </c>
    </row>
    <row r="55" spans="1:22" ht="15" x14ac:dyDescent="0.25">
      <c r="N55" s="14" t="s">
        <v>64</v>
      </c>
      <c r="O55" s="78">
        <f>S55/S$63</f>
        <v>0.2796704093862345</v>
      </c>
      <c r="P55" s="78">
        <f>T55/T$63</f>
        <v>0.33259667816584826</v>
      </c>
      <c r="Q55" s="8"/>
      <c r="R55" t="s">
        <v>92</v>
      </c>
      <c r="S55" s="98">
        <v>2290645.1482288591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0.1000243191581849</v>
      </c>
      <c r="P56" s="78">
        <f t="shared" si="0"/>
        <v>9.902508220306229E-2</v>
      </c>
      <c r="Q56" s="8"/>
      <c r="R56" t="s">
        <v>72</v>
      </c>
      <c r="S56" s="98">
        <v>819250.85277137125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1.1907969452421129E-2</v>
      </c>
      <c r="P57" s="78">
        <f t="shared" si="0"/>
        <v>1.3459876536269096E-2</v>
      </c>
      <c r="Q57" s="8"/>
      <c r="R57" t="s">
        <v>93</v>
      </c>
      <c r="S57" s="98">
        <v>97532.422222672598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0.20234769825112803</v>
      </c>
      <c r="P58" s="78">
        <f t="shared" si="0"/>
        <v>0.21765777191360922</v>
      </c>
      <c r="Q58" s="8"/>
      <c r="R58" t="s">
        <v>94</v>
      </c>
      <c r="S58" s="98">
        <v>1657332.1942476393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9.2033256272708724E-2</v>
      </c>
      <c r="P59" s="78">
        <f t="shared" si="0"/>
        <v>0.1086677781989613</v>
      </c>
      <c r="Q59" s="8"/>
      <c r="R59" t="s">
        <v>95</v>
      </c>
      <c r="S59" s="98">
        <v>753799.91905271576</v>
      </c>
      <c r="T59" s="98">
        <v>5279455.1634894973</v>
      </c>
    </row>
    <row r="60" spans="1:22" x14ac:dyDescent="0.3">
      <c r="N60" s="14" t="s">
        <v>67</v>
      </c>
      <c r="O60" s="78">
        <f t="shared" si="0"/>
        <v>0.12994464656134588</v>
      </c>
      <c r="P60" s="78">
        <f t="shared" si="0"/>
        <v>8.0998691465943795E-2</v>
      </c>
      <c r="Q60" s="8"/>
      <c r="R60" t="s">
        <v>86</v>
      </c>
      <c r="S60" s="98">
        <v>1064313.7929296843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0.18221343960965916</v>
      </c>
      <c r="P61" s="78">
        <f t="shared" si="0"/>
        <v>0.13171358050656165</v>
      </c>
      <c r="Q61" s="8"/>
      <c r="R61" t="s">
        <v>96</v>
      </c>
      <c r="S61" s="98">
        <v>1492422.2133473298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1.0580324046145131E-3</v>
      </c>
      <c r="P62" s="78">
        <f t="shared" si="0"/>
        <v>1.4933304836528397E-2</v>
      </c>
      <c r="Q62" s="8"/>
      <c r="R62" t="s">
        <v>97</v>
      </c>
      <c r="S62" s="98">
        <v>8665.8320399999993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8190516.663010275</v>
      </c>
      <c r="T63" s="99">
        <v>48583446.270736039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4" t="s">
        <v>53</v>
      </c>
      <c r="H87" s="134"/>
      <c r="I87" s="134"/>
      <c r="J87" s="134"/>
      <c r="K87" s="134"/>
      <c r="L87" s="134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169</v>
      </c>
      <c r="P88" s="15" t="s">
        <v>14</v>
      </c>
      <c r="R88" s="17" t="s">
        <v>169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128.92136643442271</v>
      </c>
      <c r="P89" s="35">
        <v>723.77333545413217</v>
      </c>
      <c r="R89" s="33">
        <f>O89/SUM($O$89:$O$95)</f>
        <v>0.15974251842739104</v>
      </c>
      <c r="S89" s="33">
        <f>P89/SUM($P$89:$P$95)</f>
        <v>0.15403020322348099</v>
      </c>
    </row>
    <row r="90" spans="1:19" ht="18" x14ac:dyDescent="0.35">
      <c r="A90" s="102"/>
      <c r="B90" s="115" t="s">
        <v>169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314.80551462217829</v>
      </c>
      <c r="P90" s="35">
        <v>1860.9647428146218</v>
      </c>
      <c r="R90" s="33">
        <f t="shared" ref="R90:R95" si="1">O90/SUM($O$89:$O$95)</f>
        <v>0.39006587590085073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120.43941591447772</v>
      </c>
      <c r="P91" s="35">
        <v>595.27339265996068</v>
      </c>
      <c r="R91" s="33">
        <f t="shared" si="1"/>
        <v>0.14923279319948066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84.376633625494279</v>
      </c>
      <c r="P92" s="35">
        <v>546.732720945099</v>
      </c>
      <c r="R92" s="33">
        <f t="shared" si="1"/>
        <v>0.10454850366962057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35.88800023816443</v>
      </c>
      <c r="P93" s="35">
        <v>179.22709999999998</v>
      </c>
      <c r="R93" s="33">
        <f t="shared" si="1"/>
        <v>4.446772244136326E-2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118.26164064107181</v>
      </c>
      <c r="P94" s="35">
        <v>738.33801062885232</v>
      </c>
      <c r="R94" s="33">
        <f t="shared" si="1"/>
        <v>0.14653437852731135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4.3647336400000007</v>
      </c>
      <c r="P95" s="35">
        <v>54.59597910639738</v>
      </c>
      <c r="R95" s="33">
        <f t="shared" si="1"/>
        <v>5.4082078339823467E-3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169</v>
      </c>
      <c r="P104" s="34" t="s">
        <v>14</v>
      </c>
      <c r="R104" s="34" t="s">
        <v>169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514.08544948306496</v>
      </c>
      <c r="P105" s="34">
        <v>2983.693959501094</v>
      </c>
      <c r="R105" s="33">
        <f>O105/O$117</f>
        <v>0.63535633016879256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49.798223729999989</v>
      </c>
      <c r="P106" s="34">
        <f>P112+P113</f>
        <v>207.57651458999999</v>
      </c>
      <c r="R106" s="33">
        <f t="shared" ref="R106:R110" si="3">O106/O$117</f>
        <v>6.1545442902210652E-2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126.59252126650581</v>
      </c>
      <c r="P107" s="34">
        <v>699.47896235999997</v>
      </c>
      <c r="R107" s="33">
        <f t="shared" si="3"/>
        <v>0.15645523486334645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65.50054347800743</v>
      </c>
      <c r="P108" s="34">
        <v>493.30829406133086</v>
      </c>
      <c r="R108" s="33">
        <f t="shared" si="3"/>
        <v>8.0951882552005902E-2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25.962549634685779</v>
      </c>
      <c r="P109" s="34">
        <v>188.07934901966567</v>
      </c>
      <c r="R109" s="33">
        <f t="shared" si="3"/>
        <v>3.2087020308211381E-2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27.159738936784219</v>
      </c>
      <c r="P110" s="34">
        <v>129.71040570749923</v>
      </c>
      <c r="R110" s="33">
        <f t="shared" si="3"/>
        <v>3.3566622195919861E-2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34.200149999999994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15.598073729999996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3.0315656760994791E-2</v>
      </c>
      <c r="P115" s="34">
        <v>9.6945944381055043</v>
      </c>
      <c r="R115" s="33">
        <f>O115/O$117</f>
        <v>3.7467009513088544E-5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809.12934218580926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33"/>
      <c r="H122" s="103"/>
      <c r="I122" s="103"/>
      <c r="J122" s="103"/>
      <c r="K122" s="103"/>
      <c r="L122" s="102"/>
    </row>
    <row r="123" spans="1:19" ht="35.4" customHeight="1" x14ac:dyDescent="0.3">
      <c r="A123" s="101"/>
      <c r="B123" s="138" t="s">
        <v>40</v>
      </c>
      <c r="C123" s="138"/>
      <c r="D123" s="138"/>
      <c r="E123" s="138"/>
      <c r="F123" s="138"/>
      <c r="G123" s="138" t="s">
        <v>110</v>
      </c>
      <c r="H123" s="138"/>
      <c r="I123" s="138"/>
      <c r="J123" s="138"/>
      <c r="K123" s="138"/>
      <c r="L123" s="138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169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544.77034269730154</v>
      </c>
      <c r="P125" s="93">
        <v>2569.6725954133535</v>
      </c>
    </row>
    <row r="126" spans="1:19" ht="18" x14ac:dyDescent="0.35">
      <c r="A126" s="102"/>
      <c r="B126" s="115" t="s">
        <v>169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4.5512140600000004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318.11436418096781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27.808369183869246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64.904915093233541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8.2085632499999992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169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327.57782604343652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226.65597851633373</v>
      </c>
      <c r="P138" s="34">
        <f>P125-P127</f>
        <v>1509.1927364133535</v>
      </c>
      <c r="R138" t="s">
        <v>134</v>
      </c>
      <c r="S138" s="33">
        <f>O138/O$137</f>
        <v>0.69191489928954886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27.808369183869246</v>
      </c>
      <c r="P139" s="34">
        <f>P128-P129</f>
        <v>368.30978165015262</v>
      </c>
      <c r="R139" t="s">
        <v>135</v>
      </c>
      <c r="S139" s="33">
        <f t="shared" ref="S139:T140" si="4">O139/O$137</f>
        <v>8.4890877748794516E-2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73.113478343233538</v>
      </c>
      <c r="P140" s="34">
        <f>P130+P131</f>
        <v>474.56219605947388</v>
      </c>
      <c r="R140" t="s">
        <v>136</v>
      </c>
      <c r="S140" s="33">
        <f t="shared" si="4"/>
        <v>0.22319422296165661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169</v>
      </c>
      <c r="P143" s="35" t="s">
        <v>14</v>
      </c>
      <c r="Q143" s="28"/>
      <c r="R143" s="34" t="s">
        <v>169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7.4290300199999999</v>
      </c>
      <c r="P144" s="34">
        <v>82.71645255982736</v>
      </c>
      <c r="Q144" s="29"/>
      <c r="R144" s="111">
        <f>O144/O$150</f>
        <v>2.2678671843358891E-2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63.222953716592301</v>
      </c>
      <c r="P145" s="34">
        <v>293.95875002000002</v>
      </c>
      <c r="Q145" s="30"/>
      <c r="R145" s="111">
        <f>O145/O$150</f>
        <v>0.19300132270921475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81.399189493610734</v>
      </c>
      <c r="P146" s="34">
        <v>359.59276477999998</v>
      </c>
      <c r="R146" s="111">
        <f t="shared" ref="R146:S148" si="5">O146/O$150</f>
        <v>0.24848809358304147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162.26379042999994</v>
      </c>
      <c r="P147" s="34">
        <v>1461.0567176631525</v>
      </c>
      <c r="R147" s="111">
        <f>O147/O$150</f>
        <v>0.49534424350347789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13.262862383233532</v>
      </c>
      <c r="P148" s="34">
        <v>154.74002910000002</v>
      </c>
      <c r="R148" s="111">
        <f t="shared" si="5"/>
        <v>4.0487668360906968E-2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327.57782604343652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03"/>
      <c r="H155" s="103"/>
      <c r="I155" s="103"/>
      <c r="J155" s="103"/>
      <c r="K155" s="103"/>
      <c r="L155" s="102"/>
      <c r="R155" s="84" t="s">
        <v>159</v>
      </c>
    </row>
    <row r="156" spans="1:20" ht="46.8" customHeight="1" x14ac:dyDescent="0.3">
      <c r="A156" s="101"/>
      <c r="B156" s="138" t="s">
        <v>150</v>
      </c>
      <c r="C156" s="138"/>
      <c r="D156" s="138"/>
      <c r="E156" s="138"/>
      <c r="F156" s="138"/>
      <c r="G156" s="137" t="s">
        <v>151</v>
      </c>
      <c r="H156" s="137"/>
      <c r="I156" s="137"/>
      <c r="J156" s="137"/>
      <c r="K156" s="137"/>
      <c r="L156" s="137"/>
      <c r="N156" s="114" t="s">
        <v>67</v>
      </c>
      <c r="O156" s="17" t="s">
        <v>169</v>
      </c>
      <c r="P156" s="15" t="s">
        <v>14</v>
      </c>
      <c r="R156" s="34" t="s">
        <v>169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85.464673415527386</v>
      </c>
      <c r="P157" s="34">
        <v>256.01815940211753</v>
      </c>
      <c r="R157" s="111">
        <f>O157/O$161</f>
        <v>9.3398617572125073E-2</v>
      </c>
      <c r="S157" s="111">
        <f>P157/P$161</f>
        <v>7.3243137069907011E-2</v>
      </c>
    </row>
    <row r="158" spans="1:20" ht="18" x14ac:dyDescent="0.35">
      <c r="A158" s="102"/>
      <c r="B158" s="115" t="s">
        <v>169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125.85387942935803</v>
      </c>
      <c r="P158" s="34">
        <v>453.016347</v>
      </c>
      <c r="R158" s="111">
        <f t="shared" ref="R158:S160" si="6">O158/O$161</f>
        <v>0.13753727575416388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700.04655373521223</v>
      </c>
      <c r="P159" s="34">
        <v>2713.0568480789875</v>
      </c>
      <c r="R159" s="111">
        <f t="shared" si="6"/>
        <v>0.7650339929002784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3.6877671899999998</v>
      </c>
      <c r="P160" s="34">
        <v>73.36459735450056</v>
      </c>
      <c r="R160" s="111">
        <f t="shared" si="6"/>
        <v>4.0301137734326514E-3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915.05287377009768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169</v>
      </c>
      <c r="P163" s="35" t="s">
        <v>14</v>
      </c>
      <c r="R163" s="34" t="s">
        <v>169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4.8621681899999993</v>
      </c>
      <c r="P164" s="34">
        <v>77.612089756618104</v>
      </c>
      <c r="R164" s="111">
        <f>O164/O$168</f>
        <v>5.3135379707267005E-3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0.77711195999999994</v>
      </c>
      <c r="P165" s="34">
        <v>6.1607507600000009</v>
      </c>
      <c r="R165" s="111">
        <f t="shared" ref="R165:S166" si="7">O165/O$168</f>
        <v>8.4925361394498557E-4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909.41359362009746</v>
      </c>
      <c r="P166" s="34">
        <v>3411.6831113189874</v>
      </c>
      <c r="R166" s="111">
        <f t="shared" si="7"/>
        <v>0.9938372084153283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915.05287377009745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2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40" t="s">
        <v>113</v>
      </c>
      <c r="I189" s="140"/>
      <c r="J189" s="140"/>
      <c r="K189" s="140"/>
      <c r="L189" s="140"/>
      <c r="N189" s="31" t="s">
        <v>137</v>
      </c>
      <c r="O189" s="9" t="s">
        <v>169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42.981980322763</v>
      </c>
      <c r="P190" s="34">
        <v>516.4193348107973</v>
      </c>
      <c r="R190" s="33">
        <f>O190/O$196</f>
        <v>4.772534934571504E-2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489.92937147186024</v>
      </c>
      <c r="P191" s="34">
        <v>4127.0575579288097</v>
      </c>
      <c r="R191" s="33">
        <f t="shared" ref="R191:S194" si="8">O191/O$196</f>
        <v>0.54399658258272787</v>
      </c>
      <c r="S191" s="33">
        <f t="shared" si="8"/>
        <v>0.53555290777732756</v>
      </c>
    </row>
    <row r="192" spans="1:19" ht="18" x14ac:dyDescent="0.35">
      <c r="A192" s="102"/>
      <c r="B192" s="115" t="s">
        <v>169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83.662728370206338</v>
      </c>
      <c r="P192" s="34">
        <v>1005.9931509512257</v>
      </c>
      <c r="R192" s="33">
        <f t="shared" si="8"/>
        <v>9.2895508971446383E-2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199.04518003805603</v>
      </c>
      <c r="P193" s="34">
        <v>1631.9349999999995</v>
      </c>
      <c r="R193" s="33">
        <f t="shared" si="8"/>
        <v>0.22101123963025246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84.991859715969099</v>
      </c>
      <c r="P194" s="34">
        <v>424.75712627493999</v>
      </c>
      <c r="R194" s="33">
        <f t="shared" si="8"/>
        <v>9.43713194698583E-2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900.61111991885468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21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21" ht="15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169</v>
      </c>
      <c r="P210" s="9" t="s">
        <v>14</v>
      </c>
      <c r="R210" s="9" t="s">
        <v>169</v>
      </c>
      <c r="S210" s="9" t="s">
        <v>14</v>
      </c>
    </row>
    <row r="211" spans="1:21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1174.3078491663621</v>
      </c>
      <c r="P211" s="34">
        <f>SUM(P212:P215)</f>
        <v>5338.6198026668026</v>
      </c>
      <c r="R211" s="33">
        <f>O211/O$218</f>
        <v>0.78684693826187813</v>
      </c>
      <c r="S211" s="33">
        <f>P211/P$218</f>
        <v>0.83427670843248403</v>
      </c>
    </row>
    <row r="212" spans="1:21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682.23699006829872</v>
      </c>
      <c r="P212" s="34">
        <v>2924.2187915342138</v>
      </c>
      <c r="R212" s="33">
        <f t="shared" ref="R212:S216" si="9">O212/O$218</f>
        <v>0.45713403617741677</v>
      </c>
      <c r="S212" s="33">
        <f t="shared" si="9"/>
        <v>0.45697347222945567</v>
      </c>
      <c r="T212" s="33"/>
      <c r="U212" s="33"/>
    </row>
    <row r="213" spans="1:21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78.449599111499666</v>
      </c>
      <c r="P213" s="34">
        <v>459.79630259744005</v>
      </c>
      <c r="R213" s="33">
        <f t="shared" si="9"/>
        <v>5.2565285084806068E-2</v>
      </c>
      <c r="S213" s="33">
        <f t="shared" si="9"/>
        <v>7.185328044690506E-2</v>
      </c>
      <c r="T213" s="33"/>
      <c r="U213" s="33"/>
    </row>
    <row r="214" spans="1:21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410.29525998656362</v>
      </c>
      <c r="P214" s="34">
        <v>1923.1835452244393</v>
      </c>
      <c r="R214" s="33">
        <f t="shared" si="9"/>
        <v>0.27491902513720895</v>
      </c>
      <c r="S214" s="33">
        <f t="shared" si="9"/>
        <v>0.30053970822568793</v>
      </c>
      <c r="T214" s="33"/>
      <c r="U214" s="33"/>
    </row>
    <row r="215" spans="1:21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3.3260000000000001</v>
      </c>
      <c r="P215" s="34">
        <v>31.421163310709488</v>
      </c>
      <c r="R215" s="33">
        <f t="shared" si="9"/>
        <v>2.2285918624463299E-3</v>
      </c>
      <c r="S215" s="33">
        <f t="shared" si="9"/>
        <v>4.9102475304354104E-3</v>
      </c>
      <c r="T215" s="33"/>
      <c r="U215" s="33"/>
    </row>
    <row r="216" spans="1:21" ht="15.75" thickBot="1" x14ac:dyDescent="0.3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318.11436418096781</v>
      </c>
      <c r="P216" s="34">
        <v>1060.479859</v>
      </c>
      <c r="R216" s="33">
        <f t="shared" si="9"/>
        <v>0.21315306173812182</v>
      </c>
      <c r="S216" s="33">
        <f t="shared" si="9"/>
        <v>0.16572329156751592</v>
      </c>
    </row>
    <row r="217" spans="1:21" ht="15" x14ac:dyDescent="0.25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21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1492.4222133473299</v>
      </c>
      <c r="P218" s="36">
        <f>SUM(P212:P216)</f>
        <v>6399.0996616668026</v>
      </c>
    </row>
    <row r="219" spans="1:21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21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G123:L123"/>
    <mergeCell ref="B155:F155"/>
    <mergeCell ref="B156:F156"/>
    <mergeCell ref="G156:L156"/>
    <mergeCell ref="B36:J36"/>
    <mergeCell ref="B86:F86"/>
    <mergeCell ref="B87:F87"/>
    <mergeCell ref="G87:L87"/>
    <mergeCell ref="B122:G122"/>
    <mergeCell ref="B1:K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8" scale="47" fitToWidth="2" fitToHeight="2" orientation="portrait" verticalDpi="0" r:id="rId1"/>
  <rowBreaks count="2" manualBreakCount="2">
    <brk id="76" max="11" man="1"/>
    <brk id="223" max="11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8"/>
  <dimension ref="A1:V240"/>
  <sheetViews>
    <sheetView showGridLines="0" view="pageBreakPreview" zoomScale="85" zoomScaleNormal="100" zoomScaleSheetLayoutView="85" workbookViewId="0">
      <selection activeCell="B1" sqref="B1:K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193</v>
      </c>
      <c r="C1" s="123"/>
      <c r="D1" s="123"/>
      <c r="E1" s="123"/>
      <c r="F1" s="123"/>
      <c r="G1" s="123"/>
      <c r="H1" s="123"/>
      <c r="I1" s="123"/>
      <c r="J1" s="123"/>
      <c r="K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20.399999999999999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15" thickBot="1" x14ac:dyDescent="0.35">
      <c r="B7" s="47" t="s">
        <v>1</v>
      </c>
      <c r="C7" s="47" t="s">
        <v>194</v>
      </c>
      <c r="D7" s="40" t="s">
        <v>14</v>
      </c>
      <c r="F7" s="40"/>
      <c r="G7" s="57" t="s">
        <v>194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8.1935957801159264E-3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194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0.3580459134176186</v>
      </c>
      <c r="D9" s="42">
        <v>0.13994028984942111</v>
      </c>
      <c r="F9" s="41" t="s">
        <v>4</v>
      </c>
      <c r="G9" s="62">
        <v>0.22552952771608925</v>
      </c>
      <c r="H9" s="63">
        <v>0.12979085131388277</v>
      </c>
      <c r="I9" s="64">
        <v>0.36047415476561423</v>
      </c>
      <c r="J9" s="62">
        <v>8.1659523290313285E-2</v>
      </c>
      <c r="N9" t="s">
        <v>79</v>
      </c>
      <c r="O9" s="97">
        <v>43751.4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0.56168022035676812</v>
      </c>
      <c r="D10" s="44">
        <v>0.28413773162698314</v>
      </c>
      <c r="F10" s="43" t="s">
        <v>5</v>
      </c>
      <c r="G10" s="63">
        <v>0.181551256944784</v>
      </c>
      <c r="H10" s="63">
        <v>0.30623237090898781</v>
      </c>
      <c r="I10" s="65">
        <v>0.20142800565756105</v>
      </c>
      <c r="J10" s="63">
        <v>0.14125485267800492</v>
      </c>
      <c r="N10" t="s">
        <v>80</v>
      </c>
      <c r="O10" s="97">
        <v>19116.600000000002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0.32944072497058657</v>
      </c>
      <c r="D11" s="44">
        <v>0.12051227653503944</v>
      </c>
      <c r="F11" s="43" t="s">
        <v>6</v>
      </c>
      <c r="G11" s="63">
        <v>0.22820579463254084</v>
      </c>
      <c r="H11" s="63">
        <v>0.39673661776479741</v>
      </c>
      <c r="I11" s="65">
        <v>0.25354744408649332</v>
      </c>
      <c r="J11" s="63">
        <v>0.1525812836361822</v>
      </c>
      <c r="N11" t="s">
        <v>81</v>
      </c>
      <c r="O11" s="97">
        <v>3353.4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0.25689470553242116</v>
      </c>
      <c r="D12" s="53">
        <v>0.10746981472556347</v>
      </c>
      <c r="F12" s="66" t="s">
        <v>7</v>
      </c>
      <c r="G12" s="67">
        <v>0.36471342070658591</v>
      </c>
      <c r="H12" s="68">
        <v>0.50077613456762249</v>
      </c>
      <c r="I12" s="69">
        <v>0.18455039549033136</v>
      </c>
      <c r="J12" s="67">
        <v>0.2349757330608426</v>
      </c>
      <c r="N12" t="s">
        <v>85</v>
      </c>
      <c r="O12" s="97">
        <v>14076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0.45876327525171257</v>
      </c>
      <c r="D13" s="42">
        <v>0.64375184981710731</v>
      </c>
      <c r="F13" s="70" t="s">
        <v>8</v>
      </c>
      <c r="G13" s="67">
        <v>1</v>
      </c>
      <c r="H13" s="67">
        <f>$C$9</f>
        <v>0.3580459134176186</v>
      </c>
      <c r="I13" s="69">
        <v>1</v>
      </c>
      <c r="J13" s="67">
        <f>$D$9</f>
        <v>0.13994028984942111</v>
      </c>
      <c r="N13" t="s">
        <v>161</v>
      </c>
      <c r="O13" s="97">
        <v>19651.599999999999</v>
      </c>
      <c r="P13" s="97">
        <v>2643662.2000000002</v>
      </c>
    </row>
    <row r="14" spans="1:16" x14ac:dyDescent="0.3">
      <c r="A14" s="1"/>
      <c r="B14" s="54" t="s">
        <v>0</v>
      </c>
      <c r="C14" s="52">
        <v>0.22290035602024397</v>
      </c>
      <c r="D14" s="44">
        <v>0.36280824280432827</v>
      </c>
      <c r="F14" s="3" t="s">
        <v>9</v>
      </c>
      <c r="N14" t="s">
        <v>160</v>
      </c>
      <c r="O14" s="97">
        <v>4093.4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0.56880246172855642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0.35827864714790508</v>
      </c>
      <c r="D16" s="46">
        <v>0.45243683968819665</v>
      </c>
    </row>
    <row r="17" spans="1:18" ht="15" thickBot="1" x14ac:dyDescent="0.35">
      <c r="A17" s="1"/>
      <c r="B17" s="55" t="s">
        <v>195</v>
      </c>
      <c r="C17" s="56">
        <v>0.26405937767627746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196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8.6" customHeight="1" thickBot="1" x14ac:dyDescent="0.45">
      <c r="A21" s="1"/>
      <c r="B21" s="129" t="s">
        <v>49</v>
      </c>
      <c r="C21" s="129"/>
      <c r="D21" s="129"/>
      <c r="F21" s="130" t="s">
        <v>63</v>
      </c>
      <c r="G21" s="130"/>
      <c r="H21" s="130"/>
      <c r="I21" s="130"/>
      <c r="N21" s="9"/>
      <c r="O21" s="9" t="s">
        <v>194</v>
      </c>
      <c r="P21" s="9" t="s">
        <v>14</v>
      </c>
    </row>
    <row r="22" spans="1:18" ht="28.2" thickBot="1" x14ac:dyDescent="0.35">
      <c r="A22" s="1"/>
      <c r="B22" s="40"/>
      <c r="C22" s="40" t="s">
        <v>194</v>
      </c>
      <c r="D22" s="40" t="s">
        <v>14</v>
      </c>
      <c r="F22" s="71" t="s">
        <v>12</v>
      </c>
      <c r="G22" s="72"/>
      <c r="H22" s="83" t="s">
        <v>194</v>
      </c>
      <c r="I22" s="83" t="s">
        <v>14</v>
      </c>
      <c r="N22" s="10" t="s">
        <v>20</v>
      </c>
      <c r="O22" s="86">
        <f>SUM(O23:O26)</f>
        <v>44.804979174481915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0.43693687516285196</v>
      </c>
      <c r="D23" s="42">
        <f>P10/P9</f>
        <v>0.37947086778995631</v>
      </c>
      <c r="F23" s="118" t="s">
        <v>19</v>
      </c>
      <c r="G23" s="119"/>
      <c r="H23" s="82">
        <f>O34/S34</f>
        <v>0.12987227802137116</v>
      </c>
      <c r="I23" s="82">
        <f>P34/T34</f>
        <v>4.5171429044609093E-2</v>
      </c>
      <c r="N23" s="11" t="s">
        <v>21</v>
      </c>
      <c r="O23" s="87">
        <v>19.308860780501441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0.17541822290574682</v>
      </c>
      <c r="D24" s="44">
        <f>P11/P10</f>
        <v>0.28487165299986378</v>
      </c>
      <c r="F24" s="120" t="s">
        <v>88</v>
      </c>
      <c r="G24" s="122"/>
      <c r="H24" s="73">
        <f>O34/S35</f>
        <v>5859.9450923356408</v>
      </c>
      <c r="I24" s="73">
        <f>P34/T35</f>
        <v>3151.6646231301811</v>
      </c>
      <c r="N24" s="11" t="s">
        <v>22</v>
      </c>
      <c r="O24" s="87">
        <v>3.4007767316745121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0.73167219410019202</v>
      </c>
      <c r="D25" s="44">
        <f>P11/P30</f>
        <v>0.65269499461553349</v>
      </c>
      <c r="F25" s="118" t="s">
        <v>50</v>
      </c>
      <c r="G25" s="119"/>
      <c r="H25" s="74">
        <f>O35/S38</f>
        <v>4603.1094457862355</v>
      </c>
      <c r="I25" s="74">
        <f>P35/T38</f>
        <v>4945.6766255592129</v>
      </c>
      <c r="N25" s="11" t="s">
        <v>23</v>
      </c>
      <c r="O25" s="87">
        <v>21.982341662305959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0.20829856093142546</v>
      </c>
      <c r="D26" s="44">
        <f>P14/P13</f>
        <v>0.20843782537723618</v>
      </c>
      <c r="F26" s="120" t="s">
        <v>15</v>
      </c>
      <c r="G26" s="121"/>
      <c r="H26" s="73">
        <f>O38/S39</f>
        <v>13564.041003502854</v>
      </c>
      <c r="I26" s="73">
        <f>P38/T39</f>
        <v>15496.956067787578</v>
      </c>
      <c r="N26" s="11" t="s">
        <v>116</v>
      </c>
      <c r="O26" s="87">
        <v>0.113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0.10116647620690399</v>
      </c>
      <c r="D27" s="46">
        <f>P12/T41/1000000</f>
        <v>0.15889259696579697</v>
      </c>
      <c r="F27" s="118" t="s">
        <v>91</v>
      </c>
      <c r="G27" s="119"/>
      <c r="H27" s="74">
        <f>O39/S41</f>
        <v>815.45590060087852</v>
      </c>
      <c r="I27" s="74">
        <f>P39/T41</f>
        <v>1120.8834585394152</v>
      </c>
      <c r="N27" s="12" t="s">
        <v>35</v>
      </c>
      <c r="O27" s="88">
        <v>17.565254124792471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9775.9162101767142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3950.4329497935073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319.53675395010612</v>
      </c>
      <c r="I30" s="75">
        <f>P40/T41</f>
        <v>547.99449647004792</v>
      </c>
      <c r="N30" s="8" t="s">
        <v>20</v>
      </c>
      <c r="O30" s="98">
        <v>4583.2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247.25004856151813</v>
      </c>
      <c r="I31" s="74">
        <f>P41/T40</f>
        <v>132.50886364249513</v>
      </c>
      <c r="N31" s="8" t="s">
        <v>37</v>
      </c>
      <c r="O31" s="98">
        <v>4446.4124180896733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194</v>
      </c>
      <c r="P33" s="77" t="s">
        <v>14</v>
      </c>
      <c r="R33" s="84" t="s">
        <v>77</v>
      </c>
      <c r="S33" s="76" t="s">
        <v>194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2277.1805228267222</v>
      </c>
      <c r="P34" s="100">
        <v>96665.231984017853</v>
      </c>
      <c r="R34" t="s">
        <v>73</v>
      </c>
      <c r="S34" s="81">
        <v>17534</v>
      </c>
      <c r="T34" s="81">
        <v>2139964</v>
      </c>
    </row>
    <row r="35" spans="1:20" ht="15" customHeight="1" x14ac:dyDescent="0.3">
      <c r="N35" t="s">
        <v>70</v>
      </c>
      <c r="O35" s="100">
        <v>344.12846216697892</v>
      </c>
      <c r="P35" s="100">
        <v>7665.1846814357732</v>
      </c>
      <c r="R35" t="s">
        <v>145</v>
      </c>
      <c r="S35" s="80">
        <v>0.38860099999999997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831.91654484733874</v>
      </c>
      <c r="P38" s="100">
        <v>48081.78571328181</v>
      </c>
      <c r="R38" t="s">
        <v>142</v>
      </c>
      <c r="S38" s="80">
        <v>7.4759999999999993E-2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113.46008764190445</v>
      </c>
      <c r="P39" s="100">
        <v>4810.9797606676966</v>
      </c>
      <c r="R39" t="s">
        <v>87</v>
      </c>
      <c r="S39" s="80">
        <v>6.1332499999999998E-2</v>
      </c>
      <c r="T39" s="80">
        <v>3.1026600000000002</v>
      </c>
    </row>
    <row r="40" spans="1:20" x14ac:dyDescent="0.3">
      <c r="N40" t="s">
        <v>75</v>
      </c>
      <c r="O40" s="100">
        <v>44.459385334355915</v>
      </c>
      <c r="P40" s="100">
        <v>2352.0647141229797</v>
      </c>
      <c r="R40" t="s">
        <v>143</v>
      </c>
      <c r="S40" s="80">
        <v>0.24946399999999999</v>
      </c>
      <c r="T40" s="80">
        <v>26.379034999999998</v>
      </c>
    </row>
    <row r="41" spans="1:20" ht="16.5" customHeight="1" x14ac:dyDescent="0.3">
      <c r="N41" t="s">
        <v>76</v>
      </c>
      <c r="O41" s="100">
        <v>61.679986114350555</v>
      </c>
      <c r="P41" s="100">
        <v>3495.4559518356059</v>
      </c>
      <c r="R41" t="s">
        <v>144</v>
      </c>
      <c r="S41" s="80">
        <v>0.13913700000000001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194</v>
      </c>
      <c r="P54" s="77" t="s">
        <v>14</v>
      </c>
      <c r="Q54" s="8"/>
      <c r="R54" s="8"/>
      <c r="S54" s="76" t="s">
        <v>194</v>
      </c>
      <c r="T54" s="76" t="s">
        <v>14</v>
      </c>
    </row>
    <row r="55" spans="1:22" x14ac:dyDescent="0.3">
      <c r="N55" s="14" t="s">
        <v>197</v>
      </c>
      <c r="O55" s="78">
        <f>S55/S$63</f>
        <v>0.39868910714697364</v>
      </c>
      <c r="P55" s="78">
        <f>T55/T$63</f>
        <v>0.3114220702274263</v>
      </c>
      <c r="Q55" s="8"/>
      <c r="R55" t="s">
        <v>198</v>
      </c>
      <c r="S55" s="98">
        <v>402291.86612299382</v>
      </c>
      <c r="T55" s="98">
        <v>14664692.843495775</v>
      </c>
    </row>
    <row r="56" spans="1:22" x14ac:dyDescent="0.3">
      <c r="N56" s="14" t="s">
        <v>107</v>
      </c>
      <c r="O56" s="78">
        <f t="shared" ref="O56:P62" si="0">S56/S$63</f>
        <v>0.11244398619021133</v>
      </c>
      <c r="P56" s="78">
        <f t="shared" si="0"/>
        <v>0.10216683655627318</v>
      </c>
      <c r="Q56" s="8"/>
      <c r="R56" t="s">
        <v>72</v>
      </c>
      <c r="S56" s="98">
        <v>113460.08764190445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1.7751237373510469E-2</v>
      </c>
      <c r="P57" s="78">
        <f t="shared" si="0"/>
        <v>1.3886916077774236E-2</v>
      </c>
      <c r="Q57" s="8"/>
      <c r="R57" t="s">
        <v>93</v>
      </c>
      <c r="S57" s="98">
        <v>17911.646646391117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0.262083702122824</v>
      </c>
      <c r="P58" s="78">
        <f t="shared" si="0"/>
        <v>0.22456336832621809</v>
      </c>
      <c r="Q58" s="8"/>
      <c r="R58" t="s">
        <v>94</v>
      </c>
      <c r="S58" s="98">
        <v>264452.02469137497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7.9706073616863618E-2</v>
      </c>
      <c r="P59" s="78">
        <f t="shared" si="0"/>
        <v>0.11211546496290911</v>
      </c>
      <c r="Q59" s="8"/>
      <c r="R59" t="s">
        <v>95</v>
      </c>
      <c r="S59" s="98">
        <v>80426.338522572769</v>
      </c>
      <c r="T59" s="98">
        <v>5279455.1634894973</v>
      </c>
    </row>
    <row r="60" spans="1:22" x14ac:dyDescent="0.3">
      <c r="N60" s="14" t="s">
        <v>67</v>
      </c>
      <c r="O60" s="78">
        <f t="shared" si="0"/>
        <v>6.3507115361647784E-2</v>
      </c>
      <c r="P60" s="78">
        <f t="shared" si="0"/>
        <v>8.356852514702752E-2</v>
      </c>
      <c r="Q60" s="8"/>
      <c r="R60" t="s">
        <v>86</v>
      </c>
      <c r="S60" s="98">
        <v>64080.998183648189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6.1811671377501057E-2</v>
      </c>
      <c r="P61" s="78">
        <f t="shared" si="0"/>
        <v>0.13589243808210916</v>
      </c>
      <c r="Q61" s="8"/>
      <c r="R61" t="s">
        <v>96</v>
      </c>
      <c r="S61" s="98">
        <v>62370.233299274376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8.6846914795942387E-4</v>
      </c>
      <c r="P62" s="78">
        <f t="shared" si="0"/>
        <v>1.540709162300922E-2</v>
      </c>
      <c r="Q62" s="8"/>
      <c r="R62" t="s">
        <v>97</v>
      </c>
      <c r="S62" s="98">
        <v>876.31708000000003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199</v>
      </c>
      <c r="S63" s="99">
        <v>1009036.5121881599</v>
      </c>
      <c r="T63" s="99">
        <v>47089446.270736039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4" t="s">
        <v>53</v>
      </c>
      <c r="H87" s="134"/>
      <c r="I87" s="134"/>
      <c r="J87" s="134"/>
      <c r="K87" s="134"/>
      <c r="L87" s="134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194</v>
      </c>
      <c r="P88" s="15" t="s">
        <v>14</v>
      </c>
      <c r="R88" s="17" t="s">
        <v>194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20.002664087642987</v>
      </c>
      <c r="P89" s="35">
        <v>723.77333545413217</v>
      </c>
      <c r="R89" s="33">
        <f>O89/SUM($O$89:$O$95)</f>
        <v>0.19119451777393759</v>
      </c>
      <c r="S89" s="33">
        <f>P89/SUM($P$89:$P$95)</f>
        <v>0.15403020322348099</v>
      </c>
    </row>
    <row r="90" spans="1:19" ht="18" x14ac:dyDescent="0.35">
      <c r="A90" s="102"/>
      <c r="B90" s="115" t="s">
        <v>194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44.934549351934692</v>
      </c>
      <c r="P90" s="35">
        <v>1860.9647428146218</v>
      </c>
      <c r="R90" s="33">
        <f t="shared" ref="R90:R95" si="1">O90/SUM($O$89:$O$95)</f>
        <v>0.42950476282005601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10.856312324155663</v>
      </c>
      <c r="P91" s="35">
        <v>595.27339265996068</v>
      </c>
      <c r="R91" s="33">
        <f t="shared" si="1"/>
        <v>0.10376954742255955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19.362811748716734</v>
      </c>
      <c r="P92" s="35">
        <v>546.732720945099</v>
      </c>
      <c r="R92" s="33">
        <f t="shared" si="1"/>
        <v>0.1850785194823347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1.5308706995830565</v>
      </c>
      <c r="P93" s="35">
        <v>179.22709999999998</v>
      </c>
      <c r="R93" s="33">
        <f t="shared" si="1"/>
        <v>1.463275511194782E-2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6.7493400961042234</v>
      </c>
      <c r="P94" s="35">
        <v>738.33801062885232</v>
      </c>
      <c r="R94" s="33">
        <f t="shared" si="1"/>
        <v>6.4513247801033652E-2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1.1828953899999999</v>
      </c>
      <c r="P95" s="35">
        <v>54.59597910639738</v>
      </c>
      <c r="R95" s="33">
        <f t="shared" si="1"/>
        <v>1.1306649588130624E-2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1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O99" s="36"/>
      <c r="P99" s="36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194</v>
      </c>
      <c r="P104" s="34" t="s">
        <v>14</v>
      </c>
      <c r="R104" s="34" t="s">
        <v>194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72.872910217445352</v>
      </c>
      <c r="P105" s="34">
        <v>2983.693959501094</v>
      </c>
      <c r="R105" s="33">
        <f>O105/O$117</f>
        <v>0.69180539675213493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1.2825480499999999</v>
      </c>
      <c r="P106" s="34">
        <f>P112+P113</f>
        <v>207.57651458999999</v>
      </c>
      <c r="R106" s="33">
        <f t="shared" ref="R106:R110" si="3">O106/O$117</f>
        <v>1.2175630970910763E-2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6.9674982665802512</v>
      </c>
      <c r="P107" s="34">
        <v>699.47896235999997</v>
      </c>
      <c r="R107" s="33">
        <f t="shared" si="3"/>
        <v>6.6144646732215262E-2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11.336682186374018</v>
      </c>
      <c r="P108" s="34">
        <v>493.30829406133086</v>
      </c>
      <c r="R108" s="33">
        <f t="shared" si="3"/>
        <v>0.10762268028538022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10.523712331113773</v>
      </c>
      <c r="P109" s="34">
        <v>188.07934901966567</v>
      </c>
      <c r="R109" s="33">
        <f t="shared" si="3"/>
        <v>9.9904902422692357E-2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2.3539454766239598</v>
      </c>
      <c r="P110" s="34">
        <v>129.71040570749923</v>
      </c>
      <c r="R110" s="33">
        <f t="shared" si="3"/>
        <v>2.2346742836666416E-2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0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1.2825480499999999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0</v>
      </c>
      <c r="P115" s="34">
        <v>9.6945944381055043</v>
      </c>
      <c r="R115" s="33">
        <f>O115/O$117</f>
        <v>0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105.33729652813736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03"/>
      <c r="H122" s="103"/>
      <c r="I122" s="103"/>
      <c r="J122" s="103"/>
      <c r="K122" s="103"/>
      <c r="L122" s="102"/>
    </row>
    <row r="123" spans="1:19" ht="62.4" customHeight="1" x14ac:dyDescent="0.3">
      <c r="A123" s="101"/>
      <c r="B123" s="138" t="s">
        <v>40</v>
      </c>
      <c r="C123" s="138"/>
      <c r="D123" s="138"/>
      <c r="E123" s="138"/>
      <c r="F123" s="138"/>
      <c r="G123" s="137" t="s">
        <v>110</v>
      </c>
      <c r="H123" s="137"/>
      <c r="I123" s="137"/>
      <c r="J123" s="137"/>
      <c r="K123" s="137"/>
      <c r="L123" s="137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194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53.443276318439487</v>
      </c>
      <c r="P125" s="93">
        <v>2569.6725954133535</v>
      </c>
    </row>
    <row r="126" spans="1:19" ht="18" x14ac:dyDescent="0.35">
      <c r="A126" s="102"/>
      <c r="B126" s="115" t="s">
        <v>194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27.123999999999999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17.565254124792471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7.1625319607088969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0.95372799999999991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0.46510318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194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44.459385334355908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35.878022193647013</v>
      </c>
      <c r="P138" s="34">
        <f>P125-P127</f>
        <v>1509.1927364133535</v>
      </c>
      <c r="R138" t="s">
        <v>134</v>
      </c>
      <c r="S138" s="33">
        <f>O138/O$137</f>
        <v>0.80698421545478127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7.1625319607088969</v>
      </c>
      <c r="P139" s="34">
        <f>P128-P129</f>
        <v>368.30978165015262</v>
      </c>
      <c r="R139" t="s">
        <v>135</v>
      </c>
      <c r="S139" s="33">
        <f t="shared" ref="S139:T140" si="4">O139/O$137</f>
        <v>0.16110281118020908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1.41883118</v>
      </c>
      <c r="P140" s="34">
        <f>P130+P131</f>
        <v>474.56219605947388</v>
      </c>
      <c r="R140" t="s">
        <v>136</v>
      </c>
      <c r="S140" s="33">
        <f t="shared" si="4"/>
        <v>3.1912973365009631E-2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194</v>
      </c>
      <c r="P143" s="35" t="s">
        <v>14</v>
      </c>
      <c r="Q143" s="28"/>
      <c r="R143" s="34" t="s">
        <v>194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0.57903352999999991</v>
      </c>
      <c r="P144" s="34">
        <v>82.71645255982736</v>
      </c>
      <c r="Q144" s="29"/>
      <c r="R144" s="111">
        <f>O144/O$150</f>
        <v>1.3023876188242143E-2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9.1534572867690187</v>
      </c>
      <c r="P145" s="34">
        <v>293.95875002000002</v>
      </c>
      <c r="Q145" s="30"/>
      <c r="R145" s="111">
        <f>O145/O$150</f>
        <v>0.20588357706546384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6.4372423175869002</v>
      </c>
      <c r="P146" s="34">
        <v>359.59276477999998</v>
      </c>
      <c r="R146" s="111">
        <f t="shared" ref="R146:S148" si="5">O146/O$150</f>
        <v>0.14478927833067751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27.374924200000002</v>
      </c>
      <c r="P147" s="34">
        <v>1461.0567176631525</v>
      </c>
      <c r="R147" s="111">
        <f>O147/O$150</f>
        <v>0.61572880493347881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0.91472799999999999</v>
      </c>
      <c r="P148" s="34">
        <v>154.74002910000002</v>
      </c>
      <c r="R148" s="111">
        <f t="shared" si="5"/>
        <v>2.0574463482137831E-2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44.459385334355915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03"/>
      <c r="H155" s="103"/>
      <c r="I155" s="103"/>
      <c r="J155" s="103"/>
      <c r="K155" s="103"/>
      <c r="L155" s="102"/>
      <c r="R155" s="84" t="s">
        <v>159</v>
      </c>
    </row>
    <row r="156" spans="1:20" ht="46.8" customHeight="1" x14ac:dyDescent="0.3">
      <c r="A156" s="101"/>
      <c r="B156" s="138" t="s">
        <v>150</v>
      </c>
      <c r="C156" s="138"/>
      <c r="D156" s="138"/>
      <c r="E156" s="138"/>
      <c r="F156" s="138"/>
      <c r="G156" s="137" t="s">
        <v>151</v>
      </c>
      <c r="H156" s="137"/>
      <c r="I156" s="137"/>
      <c r="J156" s="137"/>
      <c r="K156" s="137"/>
      <c r="L156" s="137"/>
      <c r="N156" s="114" t="s">
        <v>67</v>
      </c>
      <c r="O156" s="17" t="s">
        <v>194</v>
      </c>
      <c r="P156" s="15" t="s">
        <v>14</v>
      </c>
      <c r="R156" s="34" t="s">
        <v>194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1.5379670898065729</v>
      </c>
      <c r="P157" s="34">
        <v>256.01815940211753</v>
      </c>
      <c r="R157" s="111">
        <f>O157/O$161</f>
        <v>2.4934621206873897E-2</v>
      </c>
      <c r="S157" s="111">
        <f>P157/P$161</f>
        <v>7.3243137069907011E-2</v>
      </c>
    </row>
    <row r="158" spans="1:20" ht="18" x14ac:dyDescent="0.35">
      <c r="A158" s="102"/>
      <c r="B158" s="115" t="s">
        <v>194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23.43501302050036</v>
      </c>
      <c r="P158" s="34">
        <v>453.016347</v>
      </c>
      <c r="R158" s="111">
        <f t="shared" ref="R158:S160" si="6">O158/O$161</f>
        <v>0.37994517341578871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36.26200600404362</v>
      </c>
      <c r="P159" s="34">
        <v>2713.0568480789875</v>
      </c>
      <c r="R159" s="111">
        <f t="shared" si="6"/>
        <v>0.58790554746261281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0.44500000000000001</v>
      </c>
      <c r="P160" s="34">
        <v>73.36459735450056</v>
      </c>
      <c r="R160" s="111">
        <f t="shared" si="6"/>
        <v>7.2146579147245567E-3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61.679986114350555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194</v>
      </c>
      <c r="P163" s="35" t="s">
        <v>14</v>
      </c>
      <c r="R163" s="34" t="s">
        <v>194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0.44500000000000001</v>
      </c>
      <c r="P164" s="34">
        <v>77.612089756618104</v>
      </c>
      <c r="R164" s="111">
        <f>O164/O$168</f>
        <v>7.2146579147245567E-3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8.053450999999999E-2</v>
      </c>
      <c r="P165" s="34">
        <v>6.1607507600000009</v>
      </c>
      <c r="R165" s="111">
        <f t="shared" ref="R165:S166" si="7">O165/O$168</f>
        <v>1.3056830111909301E-3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61.154451604350555</v>
      </c>
      <c r="P166" s="34">
        <v>3411.6831113189874</v>
      </c>
      <c r="R166" s="111">
        <f t="shared" si="7"/>
        <v>0.99147965907408453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61.679986114350555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8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39" t="s">
        <v>113</v>
      </c>
      <c r="I189" s="139"/>
      <c r="J189" s="139"/>
      <c r="K189" s="139"/>
      <c r="L189" s="139"/>
      <c r="N189" s="31" t="s">
        <v>137</v>
      </c>
      <c r="O189" s="9" t="s">
        <v>194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21.256643538637512</v>
      </c>
      <c r="P190" s="34">
        <v>516.4193348107973</v>
      </c>
      <c r="R190" s="33">
        <f>O190/O$196</f>
        <v>6.1744971459391611E-2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272.67115252823123</v>
      </c>
      <c r="P191" s="34">
        <v>4127.0575579288097</v>
      </c>
      <c r="R191" s="33">
        <f t="shared" ref="R191:S194" si="8">O191/O$196</f>
        <v>0.79203814562974961</v>
      </c>
      <c r="S191" s="33">
        <f t="shared" si="8"/>
        <v>0.53555290777732756</v>
      </c>
    </row>
    <row r="192" spans="1:19" ht="18" x14ac:dyDescent="0.35">
      <c r="A192" s="102"/>
      <c r="B192" s="115" t="s">
        <v>194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9.9371042833283418</v>
      </c>
      <c r="P192" s="34">
        <v>1005.9931509512257</v>
      </c>
      <c r="R192" s="33">
        <f t="shared" si="8"/>
        <v>2.8864680317372174E-2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11.902109458947265</v>
      </c>
      <c r="P193" s="34">
        <v>1631.9349999999995</v>
      </c>
      <c r="R193" s="33">
        <f t="shared" si="8"/>
        <v>3.4572504709572717E-2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28.498167357834621</v>
      </c>
      <c r="P194" s="34">
        <v>424.75712627493999</v>
      </c>
      <c r="R194" s="33">
        <f t="shared" si="8"/>
        <v>8.2779697883913927E-2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344.26517716697896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  <c r="N199" s="84"/>
      <c r="O199" s="37"/>
      <c r="P199" s="38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  <c r="O205" s="36"/>
      <c r="P205" s="36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  <c r="O206" s="96"/>
      <c r="P206" s="96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19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19" ht="15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194</v>
      </c>
      <c r="P210" s="9" t="s">
        <v>14</v>
      </c>
      <c r="R210" s="9" t="s">
        <v>194</v>
      </c>
      <c r="S210" s="9" t="s">
        <v>14</v>
      </c>
    </row>
    <row r="211" spans="1:19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44.804979174481915</v>
      </c>
      <c r="P211" s="34">
        <f>SUM(P212:P215)</f>
        <v>5338.6198026668026</v>
      </c>
      <c r="R211" s="33">
        <f>O211/O$218</f>
        <v>0.71837119735454269</v>
      </c>
      <c r="S211" s="33">
        <f>P211/P$218</f>
        <v>0.83427670843248403</v>
      </c>
    </row>
    <row r="212" spans="1:19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19.308860780501441</v>
      </c>
      <c r="P212" s="34">
        <v>2924.2187915342138</v>
      </c>
      <c r="R212" s="33">
        <f t="shared" ref="R212:S216" si="9">O212/O$218</f>
        <v>0.30958455274410651</v>
      </c>
      <c r="S212" s="33">
        <f t="shared" si="9"/>
        <v>0.45697347222945567</v>
      </c>
    </row>
    <row r="213" spans="1:19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3.4007767316745121</v>
      </c>
      <c r="P213" s="34">
        <v>459.79630259744005</v>
      </c>
      <c r="R213" s="33">
        <f t="shared" si="9"/>
        <v>5.4525637500125824E-2</v>
      </c>
      <c r="S213" s="33">
        <f t="shared" si="9"/>
        <v>7.185328044690506E-2</v>
      </c>
    </row>
    <row r="214" spans="1:19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21.982341662305959</v>
      </c>
      <c r="P214" s="34">
        <v>1923.1835452244393</v>
      </c>
      <c r="R214" s="33">
        <f t="shared" si="9"/>
        <v>0.35244924540889444</v>
      </c>
      <c r="S214" s="33">
        <f t="shared" si="9"/>
        <v>0.30053970822568793</v>
      </c>
    </row>
    <row r="215" spans="1:19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0.113</v>
      </c>
      <c r="P215" s="34">
        <v>31.421163310709488</v>
      </c>
      <c r="R215" s="33">
        <f t="shared" si="9"/>
        <v>1.8117617014159002E-3</v>
      </c>
      <c r="S215" s="33">
        <f t="shared" si="9"/>
        <v>4.9102475304354104E-3</v>
      </c>
    </row>
    <row r="216" spans="1:19" ht="15.75" thickBot="1" x14ac:dyDescent="0.3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17.565254124792471</v>
      </c>
      <c r="P216" s="34">
        <v>1060.479859</v>
      </c>
      <c r="R216" s="33">
        <f t="shared" si="9"/>
        <v>0.2816288026454572</v>
      </c>
      <c r="S216" s="33">
        <f t="shared" si="9"/>
        <v>0.16572329156751592</v>
      </c>
    </row>
    <row r="217" spans="1:19" ht="15" x14ac:dyDescent="0.25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19" ht="15" x14ac:dyDescent="0.25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62.370233299274389</v>
      </c>
      <c r="P218" s="36">
        <f>SUM(P212:P216)</f>
        <v>6399.0996616668026</v>
      </c>
    </row>
    <row r="219" spans="1:19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19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G123:L123"/>
    <mergeCell ref="B155:F155"/>
    <mergeCell ref="B156:F156"/>
    <mergeCell ref="G156:L156"/>
    <mergeCell ref="B36:J36"/>
    <mergeCell ref="B86:F86"/>
    <mergeCell ref="B87:F87"/>
    <mergeCell ref="G87:L87"/>
    <mergeCell ref="B122:F122"/>
    <mergeCell ref="B1:K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8" scale="47" fitToWidth="2" fitToHeight="2" orientation="portrait" verticalDpi="0" r:id="rId1"/>
  <rowBreaks count="2" manualBreakCount="2">
    <brk id="76" max="11" man="1"/>
    <brk id="223" max="11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7">
    <pageSetUpPr fitToPage="1"/>
  </sheetPr>
  <dimension ref="A1:V240"/>
  <sheetViews>
    <sheetView showGridLines="0" view="pageBreakPreview" zoomScale="85" zoomScaleNormal="100" zoomScaleSheetLayoutView="85" workbookViewId="0">
      <selection activeCell="B1" sqref="B1:K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200</v>
      </c>
      <c r="C1" s="123"/>
      <c r="D1" s="123"/>
      <c r="E1" s="123"/>
      <c r="F1" s="123"/>
      <c r="G1" s="123"/>
      <c r="H1" s="123"/>
      <c r="I1" s="123"/>
      <c r="J1" s="123"/>
      <c r="K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26.4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15" thickBot="1" x14ac:dyDescent="0.35">
      <c r="B7" s="47" t="s">
        <v>1</v>
      </c>
      <c r="C7" s="47" t="s">
        <v>201</v>
      </c>
      <c r="D7" s="40" t="s">
        <v>14</v>
      </c>
      <c r="F7" s="40"/>
      <c r="G7" s="57" t="s">
        <v>201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4.1589484682919902E-3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201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0.2609914631634358</v>
      </c>
      <c r="D9" s="42">
        <v>0.13994028984942111</v>
      </c>
      <c r="F9" s="41" t="s">
        <v>4</v>
      </c>
      <c r="G9" s="62">
        <v>0.27051243906346556</v>
      </c>
      <c r="H9" s="63">
        <v>0.12035196074284023</v>
      </c>
      <c r="I9" s="64">
        <v>0.36047415476561423</v>
      </c>
      <c r="J9" s="62">
        <v>8.1659523290313285E-2</v>
      </c>
      <c r="N9" t="s">
        <v>79</v>
      </c>
      <c r="O9" s="97">
        <v>16590.8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0.52641845948054844</v>
      </c>
      <c r="D10" s="44">
        <v>0.28413773162698314</v>
      </c>
      <c r="F10" s="43" t="s">
        <v>5</v>
      </c>
      <c r="G10" s="63">
        <v>0.19744581511912662</v>
      </c>
      <c r="H10" s="63">
        <v>0.2530137939028631</v>
      </c>
      <c r="I10" s="65">
        <v>0.20142800565756105</v>
      </c>
      <c r="J10" s="63">
        <v>0.14125485267800492</v>
      </c>
      <c r="N10" t="s">
        <v>80</v>
      </c>
      <c r="O10" s="97">
        <v>6878.6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0.24713784034897088</v>
      </c>
      <c r="D11" s="44">
        <v>0.12051227653503944</v>
      </c>
      <c r="F11" s="43" t="s">
        <v>6</v>
      </c>
      <c r="G11" s="63">
        <v>0.24416382486897215</v>
      </c>
      <c r="H11" s="63">
        <v>0.30002577742366365</v>
      </c>
      <c r="I11" s="65">
        <v>0.25354744408649332</v>
      </c>
      <c r="J11" s="63">
        <v>0.1525812836361822</v>
      </c>
      <c r="N11" t="s">
        <v>81</v>
      </c>
      <c r="O11" s="97">
        <v>985.59999999999991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0.1603191632023602</v>
      </c>
      <c r="D12" s="53">
        <v>0.10746981472556347</v>
      </c>
      <c r="F12" s="66" t="s">
        <v>7</v>
      </c>
      <c r="G12" s="67">
        <v>0.28787792094843567</v>
      </c>
      <c r="H12" s="68">
        <v>0.36551189553395741</v>
      </c>
      <c r="I12" s="69">
        <v>0.18455039549033136</v>
      </c>
      <c r="J12" s="67">
        <v>0.2349757330608426</v>
      </c>
      <c r="N12" t="s">
        <v>85</v>
      </c>
      <c r="O12" s="97">
        <v>4943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0.53562749342689131</v>
      </c>
      <c r="D13" s="42">
        <v>0.64375184981710731</v>
      </c>
      <c r="F13" s="70" t="s">
        <v>8</v>
      </c>
      <c r="G13" s="67">
        <v>1</v>
      </c>
      <c r="H13" s="67">
        <f>$C$9</f>
        <v>0.2609914631634358</v>
      </c>
      <c r="I13" s="69">
        <v>1</v>
      </c>
      <c r="J13" s="67">
        <f>$D$9</f>
        <v>0.13994028984942111</v>
      </c>
      <c r="N13" t="s">
        <v>161</v>
      </c>
      <c r="O13" s="97">
        <v>8585.7999999999993</v>
      </c>
      <c r="P13" s="97">
        <v>2643662.2000000002</v>
      </c>
    </row>
    <row r="14" spans="1:16" x14ac:dyDescent="0.3">
      <c r="A14" s="1"/>
      <c r="B14" s="54" t="s">
        <v>0</v>
      </c>
      <c r="C14" s="52">
        <v>0.19654877287131919</v>
      </c>
      <c r="D14" s="44">
        <v>0.36280824280432827</v>
      </c>
      <c r="F14" s="3" t="s">
        <v>9</v>
      </c>
      <c r="N14" t="s">
        <v>160</v>
      </c>
      <c r="O14" s="97">
        <v>2823.2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0.65609260707865014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0.48009354214188504</v>
      </c>
      <c r="D16" s="46">
        <v>0.45243683968819665</v>
      </c>
    </row>
    <row r="17" spans="1:18" ht="15" thickBot="1" x14ac:dyDescent="0.35">
      <c r="A17" s="1"/>
      <c r="B17" s="55" t="s">
        <v>195</v>
      </c>
      <c r="C17" s="56">
        <v>0.19342604298356514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196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0.200000000000003" customHeight="1" thickBot="1" x14ac:dyDescent="0.45">
      <c r="A21" s="1"/>
      <c r="B21" s="129" t="s">
        <v>49</v>
      </c>
      <c r="C21" s="129"/>
      <c r="D21" s="129"/>
      <c r="F21" s="130" t="s">
        <v>63</v>
      </c>
      <c r="G21" s="130"/>
      <c r="H21" s="130"/>
      <c r="I21" s="130"/>
      <c r="N21" s="9"/>
      <c r="O21" s="9" t="s">
        <v>201</v>
      </c>
      <c r="P21" s="9" t="s">
        <v>14</v>
      </c>
    </row>
    <row r="22" spans="1:18" ht="28.2" thickBot="1" x14ac:dyDescent="0.35">
      <c r="A22" s="1"/>
      <c r="B22" s="40"/>
      <c r="C22" s="40" t="s">
        <v>201</v>
      </c>
      <c r="D22" s="40" t="s">
        <v>14</v>
      </c>
      <c r="F22" s="71" t="s">
        <v>12</v>
      </c>
      <c r="G22" s="72"/>
      <c r="H22" s="83" t="s">
        <v>201</v>
      </c>
      <c r="I22" s="83" t="s">
        <v>14</v>
      </c>
      <c r="N22" s="10" t="s">
        <v>20</v>
      </c>
      <c r="O22" s="86">
        <f>SUM(O23:O26)</f>
        <v>16.499735028180979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0.41460327410372017</v>
      </c>
      <c r="D23" s="42">
        <f>P10/P9</f>
        <v>0.37947086778995631</v>
      </c>
      <c r="F23" s="118" t="s">
        <v>19</v>
      </c>
      <c r="G23" s="119"/>
      <c r="H23" s="82">
        <f>O34/S34</f>
        <v>0.10286373605940632</v>
      </c>
      <c r="I23" s="82">
        <f>P34/T34</f>
        <v>4.5171429044609093E-2</v>
      </c>
      <c r="N23" s="11" t="s">
        <v>21</v>
      </c>
      <c r="O23" s="87">
        <v>8.617421390794739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0.14328497077893756</v>
      </c>
      <c r="D24" s="44">
        <f>P11/P10</f>
        <v>0.28487165299986378</v>
      </c>
      <c r="F24" s="120" t="s">
        <v>88</v>
      </c>
      <c r="G24" s="122"/>
      <c r="H24" s="73">
        <f>O34/S35</f>
        <v>5238.1803202384608</v>
      </c>
      <c r="I24" s="73">
        <f>P34/T35</f>
        <v>3151.6646231301811</v>
      </c>
      <c r="N24" s="11" t="s">
        <v>22</v>
      </c>
      <c r="O24" s="87">
        <v>0.90265837256220571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0.64595621968803252</v>
      </c>
      <c r="D25" s="44">
        <f>P11/P30</f>
        <v>0.65269499461553349</v>
      </c>
      <c r="F25" s="118" t="s">
        <v>50</v>
      </c>
      <c r="G25" s="119"/>
      <c r="H25" s="74">
        <f>O35/S38</f>
        <v>3531.8439086718149</v>
      </c>
      <c r="I25" s="74">
        <f>P35/T38</f>
        <v>4945.6766255592129</v>
      </c>
      <c r="N25" s="11" t="s">
        <v>23</v>
      </c>
      <c r="O25" s="87">
        <v>6.9586552648240341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0.32882200843252812</v>
      </c>
      <c r="D26" s="44">
        <f>P14/P13</f>
        <v>0.20843782537723618</v>
      </c>
      <c r="F26" s="120" t="s">
        <v>15</v>
      </c>
      <c r="G26" s="121"/>
      <c r="H26" s="73">
        <f>O38/S39</f>
        <v>13979.105923420964</v>
      </c>
      <c r="I26" s="73">
        <f>P38/T39</f>
        <v>15496.956067787578</v>
      </c>
      <c r="N26" s="11" t="s">
        <v>116</v>
      </c>
      <c r="O26" s="87">
        <v>2.1000000000000001E-2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0.10836585258911738</v>
      </c>
      <c r="D27" s="46">
        <f>P12/T41/1000000</f>
        <v>0.15889259696579697</v>
      </c>
      <c r="F27" s="118" t="s">
        <v>91</v>
      </c>
      <c r="G27" s="119"/>
      <c r="H27" s="74">
        <f>O39/S41</f>
        <v>1139.3529961953968</v>
      </c>
      <c r="I27" s="74">
        <f>P39/T41</f>
        <v>1120.8834585394152</v>
      </c>
      <c r="N27" s="12" t="s">
        <v>35</v>
      </c>
      <c r="O27" s="88">
        <v>2.3869630559203467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10813.825552615664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3774.2453450164189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694.38828131805542</v>
      </c>
      <c r="I30" s="75">
        <f>P40/T41</f>
        <v>547.99449647004792</v>
      </c>
      <c r="N30" s="8" t="s">
        <v>20</v>
      </c>
      <c r="O30" s="98">
        <v>1525.8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106.62632999237202</v>
      </c>
      <c r="I31" s="74">
        <f>P41/T40</f>
        <v>132.50886364249513</v>
      </c>
      <c r="N31" s="8" t="s">
        <v>37</v>
      </c>
      <c r="O31" s="98">
        <v>632.43452338681038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201</v>
      </c>
      <c r="P33" s="77" t="s">
        <v>14</v>
      </c>
      <c r="R33" s="84" t="s">
        <v>77</v>
      </c>
      <c r="S33" s="76" t="s">
        <v>201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915.48725092871632</v>
      </c>
      <c r="P34" s="100">
        <v>96665.231984017853</v>
      </c>
      <c r="R34" t="s">
        <v>73</v>
      </c>
      <c r="S34" s="81">
        <v>8900</v>
      </c>
      <c r="T34" s="81">
        <v>2139964</v>
      </c>
    </row>
    <row r="35" spans="1:20" ht="15" customHeight="1" x14ac:dyDescent="0.3">
      <c r="N35" t="s">
        <v>70</v>
      </c>
      <c r="O35" s="100">
        <v>84.734821775551296</v>
      </c>
      <c r="P35" s="100">
        <v>7665.1846814357732</v>
      </c>
      <c r="R35" t="s">
        <v>145</v>
      </c>
      <c r="S35" s="80">
        <v>0.17477200000000001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299.22276229082576</v>
      </c>
      <c r="P38" s="100">
        <v>48081.78571328181</v>
      </c>
      <c r="R38" t="s">
        <v>142</v>
      </c>
      <c r="S38" s="80">
        <v>2.3991666666666668E-2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51.970447568456834</v>
      </c>
      <c r="P39" s="100">
        <v>4810.9797606676966</v>
      </c>
      <c r="R39" t="s">
        <v>87</v>
      </c>
      <c r="S39" s="80">
        <v>2.1405E-2</v>
      </c>
      <c r="T39" s="80">
        <v>3.1026600000000002</v>
      </c>
    </row>
    <row r="40" spans="1:20" x14ac:dyDescent="0.3">
      <c r="N40" t="s">
        <v>75</v>
      </c>
      <c r="O40" s="100">
        <v>31.673827064041781</v>
      </c>
      <c r="P40" s="100">
        <v>2352.0647141229797</v>
      </c>
      <c r="R40" t="s">
        <v>143</v>
      </c>
      <c r="S40" s="80">
        <v>0.129158</v>
      </c>
      <c r="T40" s="80">
        <v>26.379034999999998</v>
      </c>
    </row>
    <row r="41" spans="1:20" ht="16.5" customHeight="1" x14ac:dyDescent="0.3">
      <c r="N41" t="s">
        <v>76</v>
      </c>
      <c r="O41" s="100">
        <v>13.771643529154785</v>
      </c>
      <c r="P41" s="100">
        <v>3495.4559518356059</v>
      </c>
      <c r="R41" t="s">
        <v>144</v>
      </c>
      <c r="S41" s="80">
        <v>4.5614000000000002E-2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201</v>
      </c>
      <c r="P54" s="77" t="s">
        <v>14</v>
      </c>
      <c r="Q54" s="8"/>
      <c r="R54" s="8"/>
      <c r="S54" s="76" t="s">
        <v>201</v>
      </c>
      <c r="T54" s="76" t="s">
        <v>14</v>
      </c>
    </row>
    <row r="55" spans="1:22" x14ac:dyDescent="0.3">
      <c r="N55" s="14" t="s">
        <v>197</v>
      </c>
      <c r="O55" s="78">
        <f>S55/S$63</f>
        <v>0.29174300828029687</v>
      </c>
      <c r="P55" s="78">
        <f>T55/T$63</f>
        <v>0.3114220702274263</v>
      </c>
      <c r="Q55" s="8"/>
      <c r="R55" t="s">
        <v>198</v>
      </c>
      <c r="S55" s="98">
        <v>109883.39903071042</v>
      </c>
      <c r="T55" s="98">
        <v>14664692.843495775</v>
      </c>
    </row>
    <row r="56" spans="1:22" x14ac:dyDescent="0.3">
      <c r="N56" s="14" t="s">
        <v>107</v>
      </c>
      <c r="O56" s="78">
        <f t="shared" ref="O56:P62" si="0">S56/S$63</f>
        <v>0.13798276035361381</v>
      </c>
      <c r="P56" s="78">
        <f t="shared" si="0"/>
        <v>0.10216683655627318</v>
      </c>
      <c r="Q56" s="8"/>
      <c r="R56" t="s">
        <v>72</v>
      </c>
      <c r="S56" s="98">
        <v>51970.447568456832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1.5727456490573066E-2</v>
      </c>
      <c r="P57" s="78">
        <f t="shared" si="0"/>
        <v>1.3886916077774236E-2</v>
      </c>
      <c r="Q57" s="8"/>
      <c r="R57" t="s">
        <v>93</v>
      </c>
      <c r="S57" s="98">
        <v>5923.6599618229529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0.32649491453855678</v>
      </c>
      <c r="P58" s="78">
        <f t="shared" si="0"/>
        <v>0.22456336832621809</v>
      </c>
      <c r="Q58" s="8"/>
      <c r="R58" t="s">
        <v>94</v>
      </c>
      <c r="S58" s="98">
        <v>122972.51333361558</v>
      </c>
      <c r="T58" s="98">
        <v>10574564.667172953</v>
      </c>
    </row>
    <row r="59" spans="1:22" ht="15" x14ac:dyDescent="0.25">
      <c r="N59" s="14" t="s">
        <v>108</v>
      </c>
      <c r="O59" s="78">
        <f>S59/S$63</f>
        <v>0.13648050563879033</v>
      </c>
      <c r="P59" s="78">
        <f t="shared" si="0"/>
        <v>0.11211546496290911</v>
      </c>
      <c r="Q59" s="8"/>
      <c r="R59" t="s">
        <v>95</v>
      </c>
      <c r="S59" s="98">
        <v>51404.631594844468</v>
      </c>
      <c r="T59" s="98">
        <v>5279455.1634894973</v>
      </c>
    </row>
    <row r="60" spans="1:22" x14ac:dyDescent="0.3">
      <c r="N60" s="14" t="s">
        <v>67</v>
      </c>
      <c r="O60" s="78">
        <f t="shared" si="0"/>
        <v>3.8912573896647068E-2</v>
      </c>
      <c r="P60" s="78">
        <f t="shared" si="0"/>
        <v>8.356852514702752E-2</v>
      </c>
      <c r="Q60" s="8"/>
      <c r="R60" t="s">
        <v>86</v>
      </c>
      <c r="S60" s="98">
        <v>14656.206878792404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5.0144627524649807E-2</v>
      </c>
      <c r="P61" s="78">
        <f t="shared" si="0"/>
        <v>0.13589243808210916</v>
      </c>
      <c r="Q61" s="8"/>
      <c r="R61" t="s">
        <v>96</v>
      </c>
      <c r="S61" s="98">
        <v>18886.698084101325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8.5741860382134653E-4</v>
      </c>
      <c r="P62" s="78">
        <f t="shared" si="0"/>
        <v>1.540709162300922E-2</v>
      </c>
      <c r="Q62" s="8"/>
      <c r="R62" t="s">
        <v>97</v>
      </c>
      <c r="S62" s="98">
        <v>322.94200000000001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199</v>
      </c>
      <c r="S63" s="99">
        <v>376644.49845234386</v>
      </c>
      <c r="T63" s="99">
        <v>47089446.270736039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4" t="s">
        <v>53</v>
      </c>
      <c r="H87" s="134"/>
      <c r="I87" s="134"/>
      <c r="J87" s="134"/>
      <c r="K87" s="134"/>
      <c r="L87" s="102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201</v>
      </c>
      <c r="P88" s="15" t="s">
        <v>14</v>
      </c>
      <c r="R88" s="17" t="s">
        <v>201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9.6587251103446619</v>
      </c>
      <c r="P89" s="35">
        <v>723.77333545413217</v>
      </c>
      <c r="R89" s="33">
        <f>O89/SUM($O$89:$O$95)</f>
        <v>0.19235098375067156</v>
      </c>
      <c r="S89" s="33">
        <f>P89/SUM($P$89:$P$95)</f>
        <v>0.15403020322348099</v>
      </c>
    </row>
    <row r="90" spans="1:19" ht="18" x14ac:dyDescent="0.35">
      <c r="A90" s="102"/>
      <c r="B90" s="115" t="s">
        <v>201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25.075117730534672</v>
      </c>
      <c r="P90" s="35">
        <v>1860.9647428146218</v>
      </c>
      <c r="R90" s="33">
        <f t="shared" ref="R90:R95" si="1">O90/SUM($O$89:$O$95)</f>
        <v>0.49936440969486695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5.392815872230555</v>
      </c>
      <c r="P91" s="35">
        <v>595.27339265996068</v>
      </c>
      <c r="R91" s="33">
        <f t="shared" si="1"/>
        <v>0.10739651727936667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6.2784439771786298</v>
      </c>
      <c r="P92" s="35">
        <v>546.732720945099</v>
      </c>
      <c r="R92" s="33">
        <f t="shared" si="1"/>
        <v>0.12503356929998538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1.6078480605481908</v>
      </c>
      <c r="P93" s="35">
        <v>179.22709999999998</v>
      </c>
      <c r="R93" s="33">
        <f t="shared" si="1"/>
        <v>3.2019873496225613E-2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1.4799447480684795</v>
      </c>
      <c r="P94" s="35">
        <v>738.33801062885232</v>
      </c>
      <c r="R94" s="33">
        <f t="shared" si="1"/>
        <v>2.9472712489014372E-2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0.72117111000000012</v>
      </c>
      <c r="P95" s="35">
        <v>54.59597910639738</v>
      </c>
      <c r="R95" s="33">
        <f t="shared" si="1"/>
        <v>1.4361933989869371E-2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201</v>
      </c>
      <c r="P104" s="34" t="s">
        <v>14</v>
      </c>
      <c r="R104" s="34" t="s">
        <v>201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37.047600545909603</v>
      </c>
      <c r="P105" s="34">
        <v>2983.693959501094</v>
      </c>
      <c r="R105" s="33">
        <f>O105/O$117</f>
        <v>0.72976713898708356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0.60605606000000001</v>
      </c>
      <c r="P106" s="34">
        <f>P112+P113</f>
        <v>207.57651458999999</v>
      </c>
      <c r="R106" s="33">
        <f t="shared" ref="R106:R110" si="3">O106/O$117</f>
        <v>1.1938149582019719E-2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2.0262511917642323</v>
      </c>
      <c r="P107" s="34">
        <v>699.47896235999997</v>
      </c>
      <c r="R107" s="33">
        <f t="shared" si="3"/>
        <v>3.9913287589314964E-2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4.7734991381456631</v>
      </c>
      <c r="P108" s="34">
        <v>493.30829406133086</v>
      </c>
      <c r="R108" s="33">
        <f t="shared" si="3"/>
        <v>9.4028837432671056E-2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4.8105304444198032</v>
      </c>
      <c r="P109" s="34">
        <v>188.07934901966567</v>
      </c>
      <c r="R109" s="33">
        <f t="shared" si="3"/>
        <v>9.4758283605551941E-2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1.5023941886658863</v>
      </c>
      <c r="P110" s="34">
        <v>129.71040570749923</v>
      </c>
      <c r="R110" s="33">
        <f t="shared" si="3"/>
        <v>2.959430280335866E-2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0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0.60605606000000001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0</v>
      </c>
      <c r="P115" s="34">
        <v>9.6945944381055043</v>
      </c>
      <c r="R115" s="33">
        <f>O115/O$117</f>
        <v>0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50.766331568905194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03"/>
      <c r="H122" s="103"/>
      <c r="I122" s="103"/>
      <c r="J122" s="103"/>
      <c r="K122" s="103"/>
      <c r="L122" s="102"/>
    </row>
    <row r="123" spans="1:19" ht="34.799999999999997" customHeight="1" x14ac:dyDescent="0.3">
      <c r="A123" s="101"/>
      <c r="B123" s="138" t="s">
        <v>40</v>
      </c>
      <c r="C123" s="138"/>
      <c r="D123" s="138"/>
      <c r="E123" s="138"/>
      <c r="F123" s="138"/>
      <c r="G123" s="137" t="s">
        <v>110</v>
      </c>
      <c r="H123" s="137"/>
      <c r="I123" s="137"/>
      <c r="J123" s="137"/>
      <c r="K123" s="137"/>
      <c r="L123" s="137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201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19.550704280283782</v>
      </c>
      <c r="P125" s="93">
        <v>2569.6725954133535</v>
      </c>
    </row>
    <row r="126" spans="1:19" ht="18" x14ac:dyDescent="0.35">
      <c r="A126" s="102"/>
      <c r="B126" s="115" t="s">
        <v>201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0.16300000000000001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2.3869630559203467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9.8855552788391812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4.2222613076923077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0.40226925314685313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201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31.673827064041777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17.163741224363434</v>
      </c>
      <c r="P138" s="34">
        <f>P125-P127</f>
        <v>1509.1927364133535</v>
      </c>
      <c r="R138" t="s">
        <v>134</v>
      </c>
      <c r="S138" s="33">
        <f>O138/O$137</f>
        <v>0.54189034970923511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9.8855552788391812</v>
      </c>
      <c r="P139" s="34">
        <f>P128-P129</f>
        <v>368.30978165015262</v>
      </c>
      <c r="R139" t="s">
        <v>135</v>
      </c>
      <c r="S139" s="33">
        <f t="shared" ref="S139:T140" si="4">O139/O$137</f>
        <v>0.31210485739065985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4.6245305608391609</v>
      </c>
      <c r="P140" s="34">
        <f>P130+P131</f>
        <v>474.56219605947388</v>
      </c>
      <c r="R140" t="s">
        <v>136</v>
      </c>
      <c r="S140" s="33">
        <f t="shared" si="4"/>
        <v>0.14600479290010501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201</v>
      </c>
      <c r="P143" s="35" t="s">
        <v>14</v>
      </c>
      <c r="Q143" s="28"/>
      <c r="R143" s="34" t="s">
        <v>201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0.18861479832167832</v>
      </c>
      <c r="P144" s="34">
        <v>82.71645255982736</v>
      </c>
      <c r="Q144" s="29"/>
      <c r="R144" s="111">
        <f>O144/O$150</f>
        <v>5.9549102778238732E-3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2.8608700427557383</v>
      </c>
      <c r="P145" s="34">
        <v>293.95875002000002</v>
      </c>
      <c r="Q145" s="30"/>
      <c r="R145" s="111">
        <f>O145/O$150</f>
        <v>9.032284090493084E-2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1.9167732229643599</v>
      </c>
      <c r="P146" s="34">
        <v>359.59276477999998</v>
      </c>
      <c r="R146" s="111">
        <f t="shared" ref="R146:S148" si="5">O146/O$150</f>
        <v>6.051599698037146E-2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25.864000000000001</v>
      </c>
      <c r="P147" s="34">
        <v>1461.0567176631525</v>
      </c>
      <c r="R147" s="111">
        <f>O147/O$150</f>
        <v>0.81657325297966676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0.84356900000000001</v>
      </c>
      <c r="P148" s="34">
        <v>154.74002910000002</v>
      </c>
      <c r="R148" s="111">
        <f t="shared" si="5"/>
        <v>2.6632998857207102E-2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31.673827064041777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33"/>
      <c r="H155" s="103"/>
      <c r="I155" s="103"/>
      <c r="J155" s="103"/>
      <c r="K155" s="103"/>
      <c r="L155" s="102"/>
      <c r="R155" s="84" t="s">
        <v>159</v>
      </c>
    </row>
    <row r="156" spans="1:20" ht="46.8" customHeight="1" x14ac:dyDescent="0.3">
      <c r="A156" s="101"/>
      <c r="B156" s="138" t="s">
        <v>150</v>
      </c>
      <c r="C156" s="138"/>
      <c r="D156" s="138"/>
      <c r="E156" s="138"/>
      <c r="F156" s="138"/>
      <c r="G156" s="137" t="s">
        <v>151</v>
      </c>
      <c r="H156" s="137"/>
      <c r="I156" s="137"/>
      <c r="J156" s="137"/>
      <c r="K156" s="137"/>
      <c r="L156" s="137"/>
      <c r="N156" s="114" t="s">
        <v>67</v>
      </c>
      <c r="O156" s="17" t="s">
        <v>201</v>
      </c>
      <c r="P156" s="15" t="s">
        <v>14</v>
      </c>
      <c r="R156" s="34" t="s">
        <v>201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0.55576735727274518</v>
      </c>
      <c r="P157" s="34">
        <v>256.01815940211753</v>
      </c>
      <c r="R157" s="111">
        <f>O157/O$161</f>
        <v>4.0355920925209614E-2</v>
      </c>
      <c r="S157" s="111">
        <f>P157/P$161</f>
        <v>7.3243137069907011E-2</v>
      </c>
    </row>
    <row r="158" spans="1:20" ht="18" x14ac:dyDescent="0.35">
      <c r="A158" s="102"/>
      <c r="B158" s="115" t="s">
        <v>201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1.0596539393922157</v>
      </c>
      <c r="P158" s="34">
        <v>453.016347</v>
      </c>
      <c r="R158" s="111">
        <f t="shared" ref="R158:S160" si="6">O158/O$161</f>
        <v>7.6944624448702273E-2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10.856222232489824</v>
      </c>
      <c r="P159" s="34">
        <v>2713.0568480789875</v>
      </c>
      <c r="R159" s="111">
        <f t="shared" si="6"/>
        <v>0.78830258781437601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1.3</v>
      </c>
      <c r="P160" s="34">
        <v>73.36459735450056</v>
      </c>
      <c r="R160" s="111">
        <f t="shared" si="6"/>
        <v>9.4396866811712027E-2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13.771643529154785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201</v>
      </c>
      <c r="P163" s="35" t="s">
        <v>14</v>
      </c>
      <c r="R163" s="34" t="s">
        <v>201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1.3</v>
      </c>
      <c r="P164" s="34">
        <v>77.612089756618104</v>
      </c>
      <c r="R164" s="111">
        <f>O164/O$168</f>
        <v>9.4396866811712027E-2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</v>
      </c>
      <c r="P165" s="34">
        <v>6.1607507600000009</v>
      </c>
      <c r="R165" s="111">
        <f t="shared" ref="R165:S166" si="7">O165/O$168</f>
        <v>0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12.471643529154784</v>
      </c>
      <c r="P166" s="34">
        <v>3411.6831113189874</v>
      </c>
      <c r="R166" s="111">
        <f t="shared" si="7"/>
        <v>0.90560313318828789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13.771643529154785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39" t="s">
        <v>113</v>
      </c>
      <c r="I188" s="139"/>
      <c r="J188" s="139"/>
      <c r="K188" s="139"/>
      <c r="L188" s="139"/>
      <c r="O188" s="8"/>
      <c r="P188" s="8"/>
    </row>
    <row r="189" spans="1:19" ht="31.2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39"/>
      <c r="I189" s="139"/>
      <c r="J189" s="139"/>
      <c r="K189" s="139"/>
      <c r="L189" s="139"/>
      <c r="N189" s="31" t="s">
        <v>137</v>
      </c>
      <c r="O189" s="9" t="s">
        <v>201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9.386727824348549</v>
      </c>
      <c r="P190" s="34">
        <v>516.4193348107973</v>
      </c>
      <c r="R190" s="33">
        <f>O190/O$196</f>
        <v>0.11054286701195747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50.950116197466734</v>
      </c>
      <c r="P191" s="34">
        <v>4127.0575579288097</v>
      </c>
      <c r="R191" s="33">
        <f t="shared" ref="R191:S194" si="8">O191/O$196</f>
        <v>0.6000144059201189</v>
      </c>
      <c r="S191" s="33">
        <f t="shared" si="8"/>
        <v>0.53555290777732756</v>
      </c>
    </row>
    <row r="192" spans="1:19" ht="18" x14ac:dyDescent="0.35">
      <c r="A192" s="102"/>
      <c r="B192" s="115" t="s">
        <v>201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9.5456299356868808</v>
      </c>
      <c r="P192" s="34">
        <v>1005.9931509512257</v>
      </c>
      <c r="R192" s="33">
        <f t="shared" si="8"/>
        <v>0.11241417885675484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6.3626033594247788</v>
      </c>
      <c r="P193" s="34">
        <v>1631.9349999999995</v>
      </c>
      <c r="R193" s="33">
        <f t="shared" si="8"/>
        <v>7.4929243733509426E-2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8.6697442186243574</v>
      </c>
      <c r="P194" s="34">
        <v>424.75712627493999</v>
      </c>
      <c r="R194" s="33">
        <f t="shared" si="8"/>
        <v>0.10209930447765936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84.914821535551297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  <c r="N199" s="84"/>
      <c r="O199" s="84"/>
      <c r="P199" s="84"/>
      <c r="Q199" s="84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  <c r="N200" s="84"/>
      <c r="O200" s="84"/>
      <c r="P200" s="84"/>
      <c r="Q200" s="84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  <c r="N201" s="84"/>
      <c r="O201" s="84"/>
      <c r="P201" s="84"/>
      <c r="Q201" s="84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  <c r="N202" s="84"/>
      <c r="O202" s="84"/>
      <c r="P202" s="84"/>
      <c r="Q202" s="84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  <c r="N203" s="84"/>
      <c r="O203" s="84"/>
      <c r="P203" s="84"/>
      <c r="Q203" s="84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  <c r="N204" s="84"/>
      <c r="O204" s="84"/>
      <c r="P204" s="84"/>
      <c r="Q204" s="84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  <c r="N205" s="84"/>
      <c r="O205" s="84"/>
      <c r="P205" s="84"/>
      <c r="Q205" s="84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84"/>
      <c r="O206" s="84"/>
      <c r="P206" s="84"/>
      <c r="Q206" s="84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21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21" ht="15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201</v>
      </c>
      <c r="P210" s="9" t="s">
        <v>14</v>
      </c>
      <c r="R210" s="9" t="s">
        <v>201</v>
      </c>
      <c r="S210" s="9" t="s">
        <v>14</v>
      </c>
    </row>
    <row r="211" spans="1:21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16.499735028180979</v>
      </c>
      <c r="P211" s="34">
        <f>SUM(P212:P215)</f>
        <v>5338.6198026668026</v>
      </c>
      <c r="R211" s="33">
        <f>O211/O$218</f>
        <v>0.87361670921558943</v>
      </c>
      <c r="S211" s="33">
        <f>P211/P$218</f>
        <v>0.83427670843248403</v>
      </c>
    </row>
    <row r="212" spans="1:21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8.617421390794739</v>
      </c>
      <c r="P212" s="34">
        <v>2924.2187915342138</v>
      </c>
      <c r="R212" s="33">
        <f t="shared" ref="R212:S216" si="9">O212/O$218</f>
        <v>0.45626934641629163</v>
      </c>
      <c r="S212" s="33">
        <f t="shared" si="9"/>
        <v>0.45697347222945567</v>
      </c>
      <c r="T212" s="33"/>
      <c r="U212" s="33"/>
    </row>
    <row r="213" spans="1:21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0.90265837256220571</v>
      </c>
      <c r="P213" s="34">
        <v>459.79630259744005</v>
      </c>
      <c r="R213" s="33">
        <f t="shared" si="9"/>
        <v>4.7793339446774788E-2</v>
      </c>
      <c r="S213" s="33">
        <f t="shared" si="9"/>
        <v>7.185328044690506E-2</v>
      </c>
      <c r="T213" s="33"/>
      <c r="U213" s="33"/>
    </row>
    <row r="214" spans="1:21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6.9586552648240341</v>
      </c>
      <c r="P214" s="34">
        <v>1923.1835452244393</v>
      </c>
      <c r="R214" s="33">
        <f t="shared" si="9"/>
        <v>0.368442129685007</v>
      </c>
      <c r="S214" s="33">
        <f t="shared" si="9"/>
        <v>0.30053970822568793</v>
      </c>
      <c r="T214" s="33"/>
      <c r="U214" s="33"/>
    </row>
    <row r="215" spans="1:21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2.1000000000000001E-2</v>
      </c>
      <c r="P215" s="34">
        <v>31.421163310709488</v>
      </c>
      <c r="R215" s="33">
        <f t="shared" si="9"/>
        <v>1.1118936675160618E-3</v>
      </c>
      <c r="S215" s="33">
        <f t="shared" si="9"/>
        <v>4.9102475304354104E-3</v>
      </c>
      <c r="T215" s="33"/>
      <c r="U215" s="33"/>
    </row>
    <row r="216" spans="1:21" ht="15.75" thickBot="1" x14ac:dyDescent="0.3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2.3869630559203467</v>
      </c>
      <c r="P216" s="34">
        <v>1060.479859</v>
      </c>
      <c r="R216" s="33">
        <f t="shared" si="9"/>
        <v>0.12638329078441052</v>
      </c>
      <c r="S216" s="33">
        <f t="shared" si="9"/>
        <v>0.16572329156751592</v>
      </c>
    </row>
    <row r="217" spans="1:21" ht="15" x14ac:dyDescent="0.25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21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18.886698084101326</v>
      </c>
      <c r="P218" s="36">
        <f>SUM(P212:P216)</f>
        <v>6399.0996616668026</v>
      </c>
    </row>
    <row r="219" spans="1:21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21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8:L189"/>
    <mergeCell ref="B123:F123"/>
    <mergeCell ref="G123:L123"/>
    <mergeCell ref="B155:G155"/>
    <mergeCell ref="B156:F156"/>
    <mergeCell ref="G156:L156"/>
    <mergeCell ref="B36:J36"/>
    <mergeCell ref="B86:F86"/>
    <mergeCell ref="B87:F87"/>
    <mergeCell ref="G87:K87"/>
    <mergeCell ref="B122:F122"/>
    <mergeCell ref="B1:K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9" scale="19" orientation="portrait" r:id="rId1"/>
  <rowBreaks count="2" manualBreakCount="2">
    <brk id="76" max="11" man="1"/>
    <brk id="223" max="11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V240"/>
  <sheetViews>
    <sheetView showGridLines="0" view="pageBreakPreview" zoomScale="85" zoomScaleNormal="100" zoomScaleSheetLayoutView="85" workbookViewId="0">
      <selection activeCell="B1" sqref="B1:K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172</v>
      </c>
      <c r="C1" s="123"/>
      <c r="D1" s="123"/>
      <c r="E1" s="123"/>
      <c r="F1" s="123"/>
      <c r="G1" s="123"/>
      <c r="H1" s="123"/>
      <c r="I1" s="123"/>
      <c r="J1" s="123"/>
      <c r="K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36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15" thickBot="1" x14ac:dyDescent="0.35">
      <c r="B7" s="47" t="s">
        <v>1</v>
      </c>
      <c r="C7" s="47" t="s">
        <v>173</v>
      </c>
      <c r="D7" s="40" t="s">
        <v>14</v>
      </c>
      <c r="F7" s="40"/>
      <c r="G7" s="57" t="s">
        <v>173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4.2218934524132182E-2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173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0.1371843413146254</v>
      </c>
      <c r="D9" s="42">
        <v>0.13994028984942111</v>
      </c>
      <c r="F9" s="41" t="s">
        <v>4</v>
      </c>
      <c r="G9" s="62">
        <v>0.29088560543067571</v>
      </c>
      <c r="H9" s="63">
        <v>7.497612225405921E-2</v>
      </c>
      <c r="I9" s="64">
        <v>0.36047415476561423</v>
      </c>
      <c r="J9" s="62">
        <v>8.1659523290313285E-2</v>
      </c>
      <c r="N9" t="s">
        <v>79</v>
      </c>
      <c r="O9" s="97">
        <v>125861.20000000001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0.29058613708666731</v>
      </c>
      <c r="D10" s="44">
        <v>0.28413773162698314</v>
      </c>
      <c r="F10" s="43" t="s">
        <v>5</v>
      </c>
      <c r="G10" s="63">
        <v>0.20121177647115365</v>
      </c>
      <c r="H10" s="63">
        <v>0.13271776615863834</v>
      </c>
      <c r="I10" s="65">
        <v>0.20142800565756105</v>
      </c>
      <c r="J10" s="63">
        <v>0.14125485267800492</v>
      </c>
      <c r="N10" t="s">
        <v>80</v>
      </c>
      <c r="O10" s="97">
        <v>51125.600000000006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0.11492310981310104</v>
      </c>
      <c r="D11" s="44">
        <v>0.12051227653503944</v>
      </c>
      <c r="F11" s="43" t="s">
        <v>6</v>
      </c>
      <c r="G11" s="63">
        <v>0.30586525883074039</v>
      </c>
      <c r="H11" s="63">
        <v>0.14651938173044016</v>
      </c>
      <c r="I11" s="65">
        <v>0.25354744408649332</v>
      </c>
      <c r="J11" s="63">
        <v>0.1525812836361822</v>
      </c>
      <c r="N11" t="s">
        <v>81</v>
      </c>
      <c r="O11" s="97">
        <v>16940.8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0.10225241502252415</v>
      </c>
      <c r="D12" s="53">
        <v>0.10746981472556347</v>
      </c>
      <c r="F12" s="66" t="s">
        <v>7</v>
      </c>
      <c r="G12" s="67">
        <v>0.20203735926743024</v>
      </c>
      <c r="H12" s="68">
        <v>0.21706530239833161</v>
      </c>
      <c r="I12" s="69">
        <v>0.18455039549033136</v>
      </c>
      <c r="J12" s="67">
        <v>0.2349757330608426</v>
      </c>
      <c r="N12" t="s">
        <v>85</v>
      </c>
      <c r="O12" s="97">
        <v>41077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0.64096270049127857</v>
      </c>
      <c r="D13" s="42">
        <v>0.64375184981710731</v>
      </c>
      <c r="F13" s="70" t="s">
        <v>8</v>
      </c>
      <c r="G13" s="67">
        <v>1</v>
      </c>
      <c r="H13" s="67">
        <f>$C$9</f>
        <v>0.1371843413146254</v>
      </c>
      <c r="I13" s="69">
        <v>1</v>
      </c>
      <c r="J13" s="67">
        <f>$D$9</f>
        <v>0.13994028984942111</v>
      </c>
      <c r="N13" t="s">
        <v>161</v>
      </c>
      <c r="O13" s="97">
        <v>108973.79999999999</v>
      </c>
      <c r="P13" s="97">
        <v>2643662.2000000002</v>
      </c>
    </row>
    <row r="14" spans="1:16" x14ac:dyDescent="0.3">
      <c r="A14" s="1"/>
      <c r="B14" s="54" t="s">
        <v>0</v>
      </c>
      <c r="C14" s="52">
        <v>0.38050658372696083</v>
      </c>
      <c r="D14" s="44">
        <v>0.36280824280432827</v>
      </c>
      <c r="F14" s="3" t="s">
        <v>9</v>
      </c>
      <c r="N14" t="s">
        <v>160</v>
      </c>
      <c r="O14" s="97">
        <v>30538.399999999998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0.80622421361851004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0.41778662684586032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0.10199999999999999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3.2" customHeight="1" thickBot="1" x14ac:dyDescent="0.45">
      <c r="A21" s="1"/>
      <c r="B21" s="129" t="s">
        <v>49</v>
      </c>
      <c r="C21" s="129"/>
      <c r="D21" s="129"/>
      <c r="F21" s="130" t="s">
        <v>63</v>
      </c>
      <c r="G21" s="130"/>
      <c r="H21" s="130"/>
      <c r="I21" s="130"/>
      <c r="N21" s="9"/>
      <c r="O21" s="9" t="s">
        <v>173</v>
      </c>
      <c r="P21" s="9" t="s">
        <v>14</v>
      </c>
    </row>
    <row r="22" spans="1:18" ht="28.2" thickBot="1" x14ac:dyDescent="0.35">
      <c r="A22" s="1"/>
      <c r="B22" s="40"/>
      <c r="C22" s="40" t="s">
        <v>173</v>
      </c>
      <c r="D22" s="40" t="s">
        <v>14</v>
      </c>
      <c r="F22" s="71" t="s">
        <v>12</v>
      </c>
      <c r="G22" s="72"/>
      <c r="H22" s="83" t="s">
        <v>173</v>
      </c>
      <c r="I22" s="83" t="s">
        <v>14</v>
      </c>
      <c r="N22" s="10" t="s">
        <v>20</v>
      </c>
      <c r="O22" s="86">
        <f>SUM(O23:O26)</f>
        <v>294.26119416777198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0.40620620175240663</v>
      </c>
      <c r="D23" s="42">
        <f>P10/P9</f>
        <v>0.37947086778995631</v>
      </c>
      <c r="F23" s="118" t="s">
        <v>19</v>
      </c>
      <c r="G23" s="119"/>
      <c r="H23" s="82">
        <f>O34/S34</f>
        <v>5.1061193261646418E-2</v>
      </c>
      <c r="I23" s="82">
        <f>P34/T34</f>
        <v>4.5171429044609093E-2</v>
      </c>
      <c r="N23" s="11" t="s">
        <v>21</v>
      </c>
      <c r="O23" s="87">
        <v>160.04690295881829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0.33135650241757547</v>
      </c>
      <c r="D24" s="44">
        <f>P11/P10</f>
        <v>0.28487165299986378</v>
      </c>
      <c r="F24" s="120" t="s">
        <v>88</v>
      </c>
      <c r="G24" s="122"/>
      <c r="H24" s="73">
        <f>O34/S35</f>
        <v>3037.1608560582367</v>
      </c>
      <c r="I24" s="73">
        <f>P34/T35</f>
        <v>3151.6646231301811</v>
      </c>
      <c r="N24" s="11" t="s">
        <v>22</v>
      </c>
      <c r="O24" s="87">
        <v>26.972402824478817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0.75487705977238895</v>
      </c>
      <c r="D25" s="44">
        <f>P11/P30</f>
        <v>0.65269499461553349</v>
      </c>
      <c r="F25" s="118" t="s">
        <v>50</v>
      </c>
      <c r="G25" s="119"/>
      <c r="H25" s="74">
        <f>O35/S38</f>
        <v>5649.6814185791118</v>
      </c>
      <c r="I25" s="74">
        <f>P35/T38</f>
        <v>4945.6766255592129</v>
      </c>
      <c r="N25" s="11" t="s">
        <v>23</v>
      </c>
      <c r="O25" s="87">
        <v>106.1278883844749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0.28023616685845587</v>
      </c>
      <c r="D26" s="44">
        <f>P14/P13</f>
        <v>0.20843782537723618</v>
      </c>
      <c r="F26" s="120" t="s">
        <v>15</v>
      </c>
      <c r="G26" s="121"/>
      <c r="H26" s="73">
        <f>O38/S39</f>
        <v>14499.614499384006</v>
      </c>
      <c r="I26" s="73">
        <f>P38/T39</f>
        <v>15496.956067787578</v>
      </c>
      <c r="N26" s="11" t="s">
        <v>116</v>
      </c>
      <c r="O26" s="87">
        <v>1.1140000000000001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0.19713206605462319</v>
      </c>
      <c r="D27" s="46">
        <f>P12/T41/1000000</f>
        <v>0.15889259696579697</v>
      </c>
      <c r="F27" s="118" t="s">
        <v>91</v>
      </c>
      <c r="G27" s="119"/>
      <c r="H27" s="74">
        <f>O39/S41</f>
        <v>1153.094272506723</v>
      </c>
      <c r="I27" s="74">
        <f>P39/T41</f>
        <v>1120.8834585394152</v>
      </c>
      <c r="N27" s="12" t="s">
        <v>35</v>
      </c>
      <c r="O27" s="88">
        <v>44.814431864909466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13112.192166750079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5932.6430451136739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588.56537024097486</v>
      </c>
      <c r="I30" s="75">
        <f>P40/T41</f>
        <v>547.99449647004792</v>
      </c>
      <c r="N30" s="8" t="s">
        <v>20</v>
      </c>
      <c r="O30" s="98">
        <v>22441.800000000003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114.85032308590267</v>
      </c>
      <c r="I31" s="74">
        <f>P41/T40</f>
        <v>132.50886364249513</v>
      </c>
      <c r="N31" s="8" t="s">
        <v>37</v>
      </c>
      <c r="O31" s="98">
        <v>7553.8729574873305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173</v>
      </c>
      <c r="P33" s="77" t="s">
        <v>14</v>
      </c>
      <c r="R33" s="84" t="s">
        <v>77</v>
      </c>
      <c r="S33" s="76" t="s">
        <v>173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4613.2256276099688</v>
      </c>
      <c r="P34" s="100">
        <v>96665.231984017853</v>
      </c>
      <c r="R34" t="s">
        <v>73</v>
      </c>
      <c r="S34" s="81">
        <v>90347</v>
      </c>
      <c r="T34" s="81">
        <v>2139964</v>
      </c>
    </row>
    <row r="35" spans="1:20" ht="15" customHeight="1" x14ac:dyDescent="0.3">
      <c r="N35" t="s">
        <v>70</v>
      </c>
      <c r="O35" s="100">
        <v>414.55479022394002</v>
      </c>
      <c r="P35" s="100">
        <v>7665.1846814357732</v>
      </c>
      <c r="R35" t="s">
        <v>145</v>
      </c>
      <c r="S35" s="80">
        <v>1.5189269999999999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2217.3293812941338</v>
      </c>
      <c r="P38" s="100">
        <v>48081.78571328181</v>
      </c>
      <c r="R38" t="s">
        <v>142</v>
      </c>
      <c r="S38" s="80">
        <v>7.3376666666666673E-2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240.27371284504341</v>
      </c>
      <c r="P39" s="100">
        <v>4810.9797606676966</v>
      </c>
      <c r="R39" t="s">
        <v>87</v>
      </c>
      <c r="S39" s="80">
        <v>0.15292333333333336</v>
      </c>
      <c r="T39" s="80">
        <v>3.1026600000000002</v>
      </c>
    </row>
    <row r="40" spans="1:20" x14ac:dyDescent="0.3">
      <c r="N40" t="s">
        <v>75</v>
      </c>
      <c r="O40" s="100">
        <v>122.64113189322265</v>
      </c>
      <c r="P40" s="100">
        <v>2352.0647141229797</v>
      </c>
      <c r="R40" t="s">
        <v>143</v>
      </c>
      <c r="S40" s="80">
        <v>1.310554</v>
      </c>
      <c r="T40" s="80">
        <v>26.379034999999998</v>
      </c>
    </row>
    <row r="41" spans="1:20" ht="16.5" customHeight="1" x14ac:dyDescent="0.3">
      <c r="N41" t="s">
        <v>76</v>
      </c>
      <c r="O41" s="100">
        <v>150.51755032152209</v>
      </c>
      <c r="P41" s="100">
        <v>3495.4559518356059</v>
      </c>
      <c r="R41" t="s">
        <v>144</v>
      </c>
      <c r="S41" s="80">
        <v>0.208373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173</v>
      </c>
      <c r="P54" s="77" t="s">
        <v>14</v>
      </c>
      <c r="Q54" s="8"/>
      <c r="R54" s="8"/>
      <c r="S54" s="76" t="s">
        <v>173</v>
      </c>
      <c r="T54" s="76" t="s">
        <v>14</v>
      </c>
    </row>
    <row r="55" spans="1:22" ht="15" x14ac:dyDescent="0.25">
      <c r="N55" s="14" t="s">
        <v>64</v>
      </c>
      <c r="O55" s="78">
        <f>S55/S$63</f>
        <v>0.32298656049492419</v>
      </c>
      <c r="P55" s="78">
        <f>T55/T$63</f>
        <v>0.33259667816584826</v>
      </c>
      <c r="Q55" s="8"/>
      <c r="R55" t="s">
        <v>92</v>
      </c>
      <c r="S55" s="98">
        <v>773842.28790025134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0.10028552497400994</v>
      </c>
      <c r="P56" s="78">
        <f t="shared" si="0"/>
        <v>9.902508220306229E-2</v>
      </c>
      <c r="Q56" s="8"/>
      <c r="R56" t="s">
        <v>72</v>
      </c>
      <c r="S56" s="98">
        <v>240273.7128450434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1.4648768633539092E-2</v>
      </c>
      <c r="P57" s="78">
        <f t="shared" si="0"/>
        <v>1.3459876536269096E-2</v>
      </c>
      <c r="Q57" s="8"/>
      <c r="R57" t="s">
        <v>93</v>
      </c>
      <c r="S57" s="98">
        <v>35096.929782245461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0.23314562764258409</v>
      </c>
      <c r="P58" s="78">
        <f t="shared" si="0"/>
        <v>0.21765777191360922</v>
      </c>
      <c r="Q58" s="8"/>
      <c r="R58" t="s">
        <v>94</v>
      </c>
      <c r="S58" s="98">
        <v>558592.73411381675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0.11527180600048742</v>
      </c>
      <c r="P59" s="78">
        <f t="shared" si="0"/>
        <v>0.1086677781989613</v>
      </c>
      <c r="Q59" s="8"/>
      <c r="R59" t="s">
        <v>95</v>
      </c>
      <c r="S59" s="98">
        <v>276179.287302615</v>
      </c>
      <c r="T59" s="98">
        <v>5279455.1634894973</v>
      </c>
    </row>
    <row r="60" spans="1:22" x14ac:dyDescent="0.3">
      <c r="N60" s="14" t="s">
        <v>67</v>
      </c>
      <c r="O60" s="78">
        <f t="shared" si="0"/>
        <v>7.063337158669028E-2</v>
      </c>
      <c r="P60" s="78">
        <f t="shared" si="0"/>
        <v>8.0998691465943795E-2</v>
      </c>
      <c r="Q60" s="8"/>
      <c r="R60" t="s">
        <v>86</v>
      </c>
      <c r="S60" s="98">
        <v>169230.22984918283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0.14152350150974916</v>
      </c>
      <c r="P61" s="78">
        <f t="shared" si="0"/>
        <v>0.13171358050656165</v>
      </c>
      <c r="Q61" s="8"/>
      <c r="R61" t="s">
        <v>96</v>
      </c>
      <c r="S61" s="98">
        <v>339075.6260326815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1.0841197710435397E-3</v>
      </c>
      <c r="P62" s="78">
        <f t="shared" si="0"/>
        <v>1.4933304836528397E-2</v>
      </c>
      <c r="Q62" s="8"/>
      <c r="R62" t="s">
        <v>97</v>
      </c>
      <c r="S62" s="98">
        <v>2597.43849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2395896.2463158355</v>
      </c>
      <c r="T63" s="99">
        <v>48583446.270736039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4" t="s">
        <v>53</v>
      </c>
      <c r="H87" s="134"/>
      <c r="I87" s="134"/>
      <c r="J87" s="134"/>
      <c r="K87" s="134"/>
      <c r="L87" s="134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173</v>
      </c>
      <c r="P88" s="15" t="s">
        <v>14</v>
      </c>
      <c r="R88" s="17" t="s">
        <v>173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34.875991507513774</v>
      </c>
      <c r="P89" s="35">
        <v>723.77333545413217</v>
      </c>
      <c r="R89" s="33">
        <f>O89/SUM($O$89:$O$95)</f>
        <v>0.14973296723817267</v>
      </c>
      <c r="S89" s="33">
        <f>P89/SUM($P$89:$P$95)</f>
        <v>0.15403020322348099</v>
      </c>
    </row>
    <row r="90" spans="1:19" ht="18" x14ac:dyDescent="0.35">
      <c r="A90" s="102"/>
      <c r="B90" s="115" t="s">
        <v>173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97.201247249976802</v>
      </c>
      <c r="P90" s="35">
        <v>1860.9647428146218</v>
      </c>
      <c r="R90" s="33">
        <f t="shared" ref="R90:R95" si="1">O90/SUM($O$89:$O$95)</f>
        <v>0.41731376058096287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27.679657652036312</v>
      </c>
      <c r="P91" s="35">
        <v>595.27339265996068</v>
      </c>
      <c r="R91" s="33">
        <f t="shared" si="1"/>
        <v>0.11883697332255842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30.96379891688872</v>
      </c>
      <c r="P92" s="35">
        <v>546.732720945099</v>
      </c>
      <c r="R92" s="33">
        <f t="shared" si="1"/>
        <v>0.13293676504632157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9.4250860252726198</v>
      </c>
      <c r="P93" s="35">
        <v>179.22709999999998</v>
      </c>
      <c r="R93" s="33">
        <f t="shared" si="1"/>
        <v>4.0464687483797029E-2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30.49547556540988</v>
      </c>
      <c r="P94" s="35">
        <v>738.33801062885232</v>
      </c>
      <c r="R94" s="33">
        <f t="shared" si="1"/>
        <v>0.1309261141081613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2.2800038499999995</v>
      </c>
      <c r="P95" s="35">
        <v>54.59597910639738</v>
      </c>
      <c r="R95" s="33">
        <f t="shared" si="1"/>
        <v>9.788732220026122E-3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173</v>
      </c>
      <c r="P104" s="34" t="s">
        <v>14</v>
      </c>
      <c r="R104" s="34" t="s">
        <v>173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152.38005046151497</v>
      </c>
      <c r="P105" s="34">
        <v>2983.693959501094</v>
      </c>
      <c r="R105" s="33">
        <f>O105/O$117</f>
        <v>0.65304262078724595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8.4204348100000015</v>
      </c>
      <c r="P106" s="34">
        <f>P112+P113</f>
        <v>207.57651458999999</v>
      </c>
      <c r="R106" s="33">
        <f t="shared" ref="R106:R110" si="3">O106/O$117</f>
        <v>3.6086763325225153E-2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31.054852961749368</v>
      </c>
      <c r="P107" s="34">
        <v>699.47896235999997</v>
      </c>
      <c r="R107" s="33">
        <f t="shared" si="3"/>
        <v>0.13308922332602402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25.775353760767047</v>
      </c>
      <c r="P108" s="34">
        <v>493.30829406133086</v>
      </c>
      <c r="R108" s="33">
        <f t="shared" si="3"/>
        <v>0.11046330881679878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11.380001973555824</v>
      </c>
      <c r="P109" s="34">
        <v>188.07934901966567</v>
      </c>
      <c r="R109" s="33">
        <f t="shared" si="3"/>
        <v>4.8770336345648181E-2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4.3260474209924631</v>
      </c>
      <c r="P110" s="34">
        <v>129.71040570749923</v>
      </c>
      <c r="R110" s="33">
        <f t="shared" si="3"/>
        <v>1.8539784813684183E-2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2.0488483900000003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6.3715864200000016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1.8579785184456542E-3</v>
      </c>
      <c r="P115" s="34">
        <v>9.6945944381055043</v>
      </c>
      <c r="R115" s="33">
        <f>O115/O$117</f>
        <v>7.9625853737238057E-6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233.33859936709811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33"/>
      <c r="H122" s="103"/>
      <c r="I122" s="103"/>
      <c r="J122" s="103"/>
      <c r="K122" s="103"/>
      <c r="L122" s="102"/>
    </row>
    <row r="123" spans="1:19" ht="33" customHeight="1" x14ac:dyDescent="0.3">
      <c r="A123" s="101"/>
      <c r="B123" s="138" t="s">
        <v>40</v>
      </c>
      <c r="C123" s="138"/>
      <c r="D123" s="138"/>
      <c r="E123" s="138"/>
      <c r="F123" s="138"/>
      <c r="G123" s="138" t="s">
        <v>110</v>
      </c>
      <c r="H123" s="138"/>
      <c r="I123" s="138"/>
      <c r="J123" s="138"/>
      <c r="K123" s="138"/>
      <c r="L123" s="138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173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127.00427365473362</v>
      </c>
      <c r="P125" s="93">
        <v>2569.6725954133535</v>
      </c>
    </row>
    <row r="126" spans="1:19" ht="18" x14ac:dyDescent="0.35">
      <c r="A126" s="102"/>
      <c r="B126" s="115" t="s">
        <v>173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7.6920000000000002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44.814431864909466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13.155998946152978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25.059686377245512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2.2356047800000001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173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122.64113189322265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82.189841789824158</v>
      </c>
      <c r="P138" s="34">
        <f>P125-P127</f>
        <v>1509.1927364133535</v>
      </c>
      <c r="R138" t="s">
        <v>134</v>
      </c>
      <c r="S138" s="33">
        <f>O138/O$137</f>
        <v>0.67016538840641693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13.155998946152978</v>
      </c>
      <c r="P139" s="34">
        <f>P128-P129</f>
        <v>368.30978165015262</v>
      </c>
      <c r="R139" t="s">
        <v>135</v>
      </c>
      <c r="S139" s="33">
        <f t="shared" ref="S139:T140" si="4">O139/O$137</f>
        <v>0.10727232163518544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27.295291157245511</v>
      </c>
      <c r="P140" s="34">
        <f>P130+P131</f>
        <v>474.56219605947388</v>
      </c>
      <c r="R140" t="s">
        <v>136</v>
      </c>
      <c r="S140" s="33">
        <f t="shared" si="4"/>
        <v>0.22256228995839766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173</v>
      </c>
      <c r="P143" s="35" t="s">
        <v>14</v>
      </c>
      <c r="Q143" s="28"/>
      <c r="R143" s="34" t="s">
        <v>173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5.2965601499999995</v>
      </c>
      <c r="P144" s="34">
        <v>82.71645255982736</v>
      </c>
      <c r="Q144" s="29"/>
      <c r="R144" s="111">
        <f>O144/O$150</f>
        <v>4.3187469556391918E-2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13.835755757795299</v>
      </c>
      <c r="P145" s="34">
        <v>293.95875002000002</v>
      </c>
      <c r="Q145" s="30"/>
      <c r="R145" s="111">
        <f>O145/O$150</f>
        <v>0.11281497116188867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17.912217108181849</v>
      </c>
      <c r="P146" s="34">
        <v>359.59276477999998</v>
      </c>
      <c r="R146" s="111">
        <f t="shared" ref="R146:S148" si="5">O146/O$150</f>
        <v>0.14605391218809932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80.252287500000008</v>
      </c>
      <c r="P147" s="34">
        <v>1461.0567176631525</v>
      </c>
      <c r="R147" s="111">
        <f>O147/O$150</f>
        <v>0.65436682017800973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5.3443113772455089</v>
      </c>
      <c r="P148" s="34">
        <v>154.74002910000002</v>
      </c>
      <c r="R148" s="111">
        <f t="shared" si="5"/>
        <v>4.3576826915610385E-2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122.64113189322266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33"/>
      <c r="H155" s="103"/>
      <c r="I155" s="103"/>
      <c r="J155" s="103"/>
      <c r="K155" s="103"/>
      <c r="L155" s="102"/>
      <c r="R155" s="84" t="s">
        <v>159</v>
      </c>
    </row>
    <row r="156" spans="1:20" ht="30" customHeight="1" x14ac:dyDescent="0.3">
      <c r="A156" s="101"/>
      <c r="B156" s="138" t="s">
        <v>150</v>
      </c>
      <c r="C156" s="138"/>
      <c r="D156" s="138"/>
      <c r="E156" s="138"/>
      <c r="F156" s="138"/>
      <c r="G156" s="137" t="s">
        <v>151</v>
      </c>
      <c r="H156" s="137"/>
      <c r="I156" s="137"/>
      <c r="J156" s="137"/>
      <c r="K156" s="137"/>
      <c r="L156" s="137"/>
      <c r="N156" s="114" t="s">
        <v>67</v>
      </c>
      <c r="O156" s="17" t="s">
        <v>173</v>
      </c>
      <c r="P156" s="15" t="s">
        <v>14</v>
      </c>
      <c r="R156" s="34" t="s">
        <v>173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11.595138832679476</v>
      </c>
      <c r="P157" s="34">
        <v>256.01815940211753</v>
      </c>
      <c r="R157" s="111">
        <f>O157/O$161</f>
        <v>7.7035128514322634E-2</v>
      </c>
      <c r="S157" s="111">
        <f>P157/P$161</f>
        <v>7.3243137069907011E-2</v>
      </c>
    </row>
    <row r="158" spans="1:20" ht="18" x14ac:dyDescent="0.35">
      <c r="A158" s="102"/>
      <c r="B158" s="115" t="s">
        <v>173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18.166207882066086</v>
      </c>
      <c r="P158" s="34">
        <v>453.016347</v>
      </c>
      <c r="R158" s="111">
        <f t="shared" ref="R158:S160" si="6">O158/O$161</f>
        <v>0.12069162594834333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117.38920360677652</v>
      </c>
      <c r="P159" s="34">
        <v>2713.0568480789875</v>
      </c>
      <c r="R159" s="111">
        <f t="shared" si="6"/>
        <v>0.779903761096432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3.367</v>
      </c>
      <c r="P160" s="34">
        <v>73.36459735450056</v>
      </c>
      <c r="R160" s="111">
        <f t="shared" si="6"/>
        <v>2.2369484440902188E-2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150.51755032152207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173</v>
      </c>
      <c r="P163" s="35" t="s">
        <v>14</v>
      </c>
      <c r="R163" s="34" t="s">
        <v>173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4.3029999999999999</v>
      </c>
      <c r="P164" s="34">
        <v>77.612089756618104</v>
      </c>
      <c r="R164" s="111">
        <f>O164/O$168</f>
        <v>2.8588028378141402E-2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0.47566159999999996</v>
      </c>
      <c r="P165" s="34">
        <v>6.1607507600000009</v>
      </c>
      <c r="R165" s="111">
        <f t="shared" ref="R165:S166" si="7">O165/O$168</f>
        <v>3.1601736739930615E-3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145.7388887215221</v>
      </c>
      <c r="P166" s="34">
        <v>3411.6831113189874</v>
      </c>
      <c r="R166" s="111">
        <f t="shared" si="7"/>
        <v>0.96825179794786553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150.51755032152209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8.6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39" t="s">
        <v>113</v>
      </c>
      <c r="I189" s="139"/>
      <c r="J189" s="139"/>
      <c r="K189" s="139"/>
      <c r="L189" s="139"/>
      <c r="N189" s="31" t="s">
        <v>137</v>
      </c>
      <c r="O189" s="9" t="s">
        <v>173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25.684659724957122</v>
      </c>
      <c r="P190" s="34">
        <v>516.4193348107973</v>
      </c>
      <c r="R190" s="33">
        <f>O190/O$196</f>
        <v>6.1508037343314656E-2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216.70786427099534</v>
      </c>
      <c r="P191" s="34">
        <v>4127.0575579288097</v>
      </c>
      <c r="R191" s="33">
        <f t="shared" ref="R191:S194" si="8">O191/O$196</f>
        <v>0.51895861385380282</v>
      </c>
      <c r="S191" s="33">
        <f t="shared" si="8"/>
        <v>0.53555290777732756</v>
      </c>
    </row>
    <row r="192" spans="1:19" ht="18" x14ac:dyDescent="0.35">
      <c r="A192" s="102"/>
      <c r="B192" s="115" t="s">
        <v>173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56.362387429348558</v>
      </c>
      <c r="P192" s="34">
        <v>1005.9931509512257</v>
      </c>
      <c r="R192" s="33">
        <f t="shared" si="8"/>
        <v>0.13497316561270997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103.68500268007826</v>
      </c>
      <c r="P193" s="34">
        <v>1631.9349999999995</v>
      </c>
      <c r="R193" s="33">
        <f t="shared" si="8"/>
        <v>0.24829844292588071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15.142256198560739</v>
      </c>
      <c r="P194" s="34">
        <v>424.75712627493999</v>
      </c>
      <c r="R194" s="33">
        <f t="shared" si="8"/>
        <v>3.6261740264291804E-2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417.58217030394002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  <c r="N199" s="84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  <c r="O206" s="96"/>
      <c r="P206" s="96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21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21" ht="15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173</v>
      </c>
      <c r="P210" s="9" t="s">
        <v>14</v>
      </c>
      <c r="R210" s="9" t="s">
        <v>173</v>
      </c>
      <c r="S210" s="9" t="s">
        <v>14</v>
      </c>
    </row>
    <row r="211" spans="1:21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294.26119416777198</v>
      </c>
      <c r="P211" s="34">
        <f>SUM(P212:P215)</f>
        <v>5338.6198026668026</v>
      </c>
      <c r="R211" s="33">
        <f>O211/O$218</f>
        <v>0.86783352024073213</v>
      </c>
      <c r="S211" s="33">
        <f>P211/P$218</f>
        <v>0.83427670843248403</v>
      </c>
    </row>
    <row r="212" spans="1:21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160.04690295881829</v>
      </c>
      <c r="P212" s="34">
        <v>2924.2187915342138</v>
      </c>
      <c r="R212" s="33">
        <f t="shared" ref="R212:S216" si="9">O212/O$218</f>
        <v>0.47200945945726086</v>
      </c>
      <c r="S212" s="33">
        <f t="shared" si="9"/>
        <v>0.45697347222945567</v>
      </c>
      <c r="T212" s="33"/>
      <c r="U212" s="33"/>
    </row>
    <row r="213" spans="1:21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26.972402824478817</v>
      </c>
      <c r="P213" s="34">
        <v>459.79630259744005</v>
      </c>
      <c r="R213" s="33">
        <f t="shared" si="9"/>
        <v>7.9546864338397208E-2</v>
      </c>
      <c r="S213" s="33">
        <f t="shared" si="9"/>
        <v>7.185328044690506E-2</v>
      </c>
      <c r="T213" s="33"/>
      <c r="U213" s="33"/>
    </row>
    <row r="214" spans="1:21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106.1278883844749</v>
      </c>
      <c r="P214" s="34">
        <v>1923.1835452244393</v>
      </c>
      <c r="R214" s="33">
        <f t="shared" si="9"/>
        <v>0.31299179367804481</v>
      </c>
      <c r="S214" s="33">
        <f t="shared" si="9"/>
        <v>0.30053970822568793</v>
      </c>
      <c r="T214" s="33"/>
      <c r="U214" s="33"/>
    </row>
    <row r="215" spans="1:21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1.1140000000000001</v>
      </c>
      <c r="P215" s="34">
        <v>31.421163310709488</v>
      </c>
      <c r="R215" s="33">
        <f t="shared" si="9"/>
        <v>3.2854027670294072E-3</v>
      </c>
      <c r="S215" s="33">
        <f t="shared" si="9"/>
        <v>4.9102475304354104E-3</v>
      </c>
      <c r="T215" s="33"/>
      <c r="U215" s="33"/>
    </row>
    <row r="216" spans="1:21" ht="15.75" thickBot="1" x14ac:dyDescent="0.3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44.814431864909466</v>
      </c>
      <c r="P216" s="34">
        <v>1060.479859</v>
      </c>
      <c r="R216" s="33">
        <f t="shared" si="9"/>
        <v>0.13216647975926785</v>
      </c>
      <c r="S216" s="33">
        <f t="shared" si="9"/>
        <v>0.16572329156751592</v>
      </c>
    </row>
    <row r="217" spans="1:21" ht="15" x14ac:dyDescent="0.25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21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339.07562603268144</v>
      </c>
      <c r="P218" s="36">
        <f>SUM(P212:P216)</f>
        <v>6399.0996616668026</v>
      </c>
    </row>
    <row r="219" spans="1:21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21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G123:L123"/>
    <mergeCell ref="B155:G155"/>
    <mergeCell ref="B156:F156"/>
    <mergeCell ref="G156:L156"/>
    <mergeCell ref="B36:J36"/>
    <mergeCell ref="B86:F86"/>
    <mergeCell ref="B87:F87"/>
    <mergeCell ref="G87:L87"/>
    <mergeCell ref="B122:G122"/>
    <mergeCell ref="B1:K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8" scale="47" fitToWidth="2" fitToHeight="2" orientation="portrait" verticalDpi="0" r:id="rId1"/>
  <rowBreaks count="2" manualBreakCount="2">
    <brk id="76" max="11" man="1"/>
    <brk id="223" max="11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/>
  <dimension ref="A1:V240"/>
  <sheetViews>
    <sheetView showGridLines="0" view="pageBreakPreview" zoomScaleNormal="100" zoomScaleSheetLayoutView="100" workbookViewId="0">
      <selection activeCell="B1" sqref="B1:J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182</v>
      </c>
      <c r="C1" s="123"/>
      <c r="D1" s="123"/>
      <c r="E1" s="123"/>
      <c r="F1" s="123"/>
      <c r="G1" s="123"/>
      <c r="H1" s="123"/>
      <c r="I1" s="123"/>
      <c r="J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17.399999999999999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28.2" thickBot="1" x14ac:dyDescent="0.35">
      <c r="B7" s="47" t="s">
        <v>1</v>
      </c>
      <c r="C7" s="47" t="s">
        <v>183</v>
      </c>
      <c r="D7" s="40" t="s">
        <v>14</v>
      </c>
      <c r="F7" s="40"/>
      <c r="G7" s="57" t="s">
        <v>183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7.466948042116596E-2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183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0.13154815993158137</v>
      </c>
      <c r="D9" s="42">
        <v>0.13994028984942111</v>
      </c>
      <c r="F9" s="41" t="s">
        <v>4</v>
      </c>
      <c r="G9" s="62">
        <v>0.32759564343108033</v>
      </c>
      <c r="H9" s="63">
        <v>8.2037399199803282E-2</v>
      </c>
      <c r="I9" s="64">
        <v>0.36047415476561423</v>
      </c>
      <c r="J9" s="62">
        <v>8.1659523290313285E-2</v>
      </c>
      <c r="N9" t="s">
        <v>79</v>
      </c>
      <c r="O9" s="97">
        <v>200127.80000000002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0.27883211678832115</v>
      </c>
      <c r="D10" s="44">
        <v>0.28413773162698314</v>
      </c>
      <c r="F10" s="43" t="s">
        <v>5</v>
      </c>
      <c r="G10" s="63">
        <v>0.21041818333756182</v>
      </c>
      <c r="H10" s="63">
        <v>0.13181715725034615</v>
      </c>
      <c r="I10" s="65">
        <v>0.20142800565756105</v>
      </c>
      <c r="J10" s="63">
        <v>0.14125485267800492</v>
      </c>
      <c r="N10" t="s">
        <v>80</v>
      </c>
      <c r="O10" s="97">
        <v>77925.600000000006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0.11344950959734926</v>
      </c>
      <c r="D11" s="44">
        <v>0.12051227653503944</v>
      </c>
      <c r="F11" s="43" t="s">
        <v>6</v>
      </c>
      <c r="G11" s="63">
        <v>0.29586130469708116</v>
      </c>
      <c r="H11" s="63">
        <v>0.13965604766527434</v>
      </c>
      <c r="I11" s="65">
        <v>0.25354744408649332</v>
      </c>
      <c r="J11" s="63">
        <v>0.1525812836361822</v>
      </c>
      <c r="N11" t="s">
        <v>81</v>
      </c>
      <c r="O11" s="97">
        <v>25343.599999999999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9.7994337912563526E-2</v>
      </c>
      <c r="D12" s="53">
        <v>0.10746981472556347</v>
      </c>
      <c r="F12" s="66" t="s">
        <v>7</v>
      </c>
      <c r="G12" s="67">
        <v>0.16612486853427669</v>
      </c>
      <c r="H12" s="68">
        <v>0.21440208463150739</v>
      </c>
      <c r="I12" s="69">
        <v>0.18455039549033136</v>
      </c>
      <c r="J12" s="67">
        <v>0.2349757330608426</v>
      </c>
      <c r="N12" t="s">
        <v>85</v>
      </c>
      <c r="O12" s="97">
        <v>65515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0.64807312658217897</v>
      </c>
      <c r="D13" s="42">
        <v>0.64375184981710731</v>
      </c>
      <c r="F13" s="70" t="s">
        <v>8</v>
      </c>
      <c r="G13" s="67">
        <v>1</v>
      </c>
      <c r="H13" s="67">
        <f>$C$9</f>
        <v>0.13154815993158137</v>
      </c>
      <c r="I13" s="69">
        <v>1</v>
      </c>
      <c r="J13" s="67">
        <f>$D$9</f>
        <v>0.13994028984942111</v>
      </c>
      <c r="N13" t="s">
        <v>161</v>
      </c>
      <c r="O13" s="97">
        <v>202471.40000000002</v>
      </c>
      <c r="P13" s="97">
        <v>2643662.2000000002</v>
      </c>
    </row>
    <row r="14" spans="1:16" x14ac:dyDescent="0.3">
      <c r="A14" s="1"/>
      <c r="B14" s="54" t="s">
        <v>0</v>
      </c>
      <c r="C14" s="52">
        <v>0.37145544869072228</v>
      </c>
      <c r="D14" s="44">
        <v>0.36280824280432827</v>
      </c>
      <c r="F14" s="3" t="s">
        <v>9</v>
      </c>
      <c r="N14" t="s">
        <v>160</v>
      </c>
      <c r="O14" s="97">
        <v>46518.400000000001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0.81145987695900135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0.43809871215446727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9.6000000000000002E-2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39.6" customHeight="1" thickBot="1" x14ac:dyDescent="0.45">
      <c r="A21" s="1"/>
      <c r="B21" s="129" t="s">
        <v>49</v>
      </c>
      <c r="C21" s="129"/>
      <c r="D21" s="129"/>
      <c r="F21" s="127" t="s">
        <v>63</v>
      </c>
      <c r="G21" s="127"/>
      <c r="H21" s="127"/>
      <c r="I21" s="127"/>
      <c r="N21" s="9"/>
      <c r="O21" s="9" t="s">
        <v>183</v>
      </c>
      <c r="P21" s="9" t="s">
        <v>14</v>
      </c>
    </row>
    <row r="22" spans="1:18" ht="28.2" thickBot="1" x14ac:dyDescent="0.35">
      <c r="A22" s="1"/>
      <c r="B22" s="40"/>
      <c r="C22" s="40" t="s">
        <v>183</v>
      </c>
      <c r="D22" s="40" t="s">
        <v>14</v>
      </c>
      <c r="F22" s="71" t="s">
        <v>12</v>
      </c>
      <c r="G22" s="72"/>
      <c r="H22" s="83" t="s">
        <v>183</v>
      </c>
      <c r="I22" s="83" t="s">
        <v>14</v>
      </c>
      <c r="N22" s="10" t="s">
        <v>20</v>
      </c>
      <c r="O22" s="86">
        <f>SUM(O23:O26)</f>
        <v>486.97201522544174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0.3893791866996989</v>
      </c>
      <c r="D23" s="42">
        <f>P10/P9</f>
        <v>0.37947086778995631</v>
      </c>
      <c r="F23" s="118" t="s">
        <v>19</v>
      </c>
      <c r="G23" s="119"/>
      <c r="H23" s="82">
        <f>O34/S34</f>
        <v>5.1326565562446969E-2</v>
      </c>
      <c r="I23" s="82">
        <f>P34/T34</f>
        <v>4.5171429044609093E-2</v>
      </c>
      <c r="N23" s="11" t="s">
        <v>21</v>
      </c>
      <c r="O23" s="87">
        <v>287.11277520173775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0.32522816635354745</v>
      </c>
      <c r="D24" s="44">
        <f>P11/P10</f>
        <v>0.28487165299986378</v>
      </c>
      <c r="F24" s="120" t="s">
        <v>88</v>
      </c>
      <c r="G24" s="122"/>
      <c r="H24" s="73">
        <f>O34/S35</f>
        <v>3087.2224393350721</v>
      </c>
      <c r="I24" s="73">
        <f>P34/T35</f>
        <v>3151.6646231301811</v>
      </c>
      <c r="N24" s="11" t="s">
        <v>22</v>
      </c>
      <c r="O24" s="87">
        <v>41.705927785772175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0.72276058748039351</v>
      </c>
      <c r="D25" s="44">
        <f>P11/P30</f>
        <v>0.65269499461553349</v>
      </c>
      <c r="F25" s="118" t="s">
        <v>50</v>
      </c>
      <c r="G25" s="119"/>
      <c r="H25" s="74">
        <f>O35/S38</f>
        <v>5895.923536751191</v>
      </c>
      <c r="I25" s="74">
        <f>P35/T38</f>
        <v>4945.6766255592129</v>
      </c>
      <c r="N25" s="11" t="s">
        <v>23</v>
      </c>
      <c r="O25" s="87">
        <v>156.3477577597223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0.22975294288477285</v>
      </c>
      <c r="D26" s="44">
        <f>P14/P13</f>
        <v>0.20843782537723618</v>
      </c>
      <c r="F26" s="120" t="s">
        <v>15</v>
      </c>
      <c r="G26" s="121"/>
      <c r="H26" s="73">
        <f>O38/S39</f>
        <v>14871.156992047412</v>
      </c>
      <c r="I26" s="73">
        <f>P38/T39</f>
        <v>15496.956067787578</v>
      </c>
      <c r="N26" s="11" t="s">
        <v>116</v>
      </c>
      <c r="O26" s="87">
        <v>1.8055544782094877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0.1874701332593163</v>
      </c>
      <c r="D27" s="46">
        <f>P12/T41/1000000</f>
        <v>0.15889259696579697</v>
      </c>
      <c r="F27" s="118" t="s">
        <v>91</v>
      </c>
      <c r="G27" s="119"/>
      <c r="H27" s="74">
        <f>O39/S41</f>
        <v>1214.5730598755379</v>
      </c>
      <c r="I27" s="74">
        <f>P39/T41</f>
        <v>1120.8834585394152</v>
      </c>
      <c r="N27" s="12" t="s">
        <v>35</v>
      </c>
      <c r="O27" s="88">
        <v>68.405665652488238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13887.694716253864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5279.4476432375186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455.28073131511496</v>
      </c>
      <c r="I30" s="75">
        <f>P40/T41</f>
        <v>547.99449647004792</v>
      </c>
      <c r="N30" s="8" t="s">
        <v>20</v>
      </c>
      <c r="O30" s="98">
        <v>35065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114.65614636735583</v>
      </c>
      <c r="I31" s="74">
        <f>P41/T40</f>
        <v>132.50886364249513</v>
      </c>
      <c r="N31" s="8" t="s">
        <v>37</v>
      </c>
      <c r="O31" s="98">
        <v>12956.973963007198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183</v>
      </c>
      <c r="P33" s="77" t="s">
        <v>14</v>
      </c>
      <c r="R33" s="84" t="s">
        <v>77</v>
      </c>
      <c r="S33" s="76" t="s">
        <v>183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8201.4719112234015</v>
      </c>
      <c r="P34" s="100">
        <v>96665.231984017853</v>
      </c>
      <c r="R34" t="s">
        <v>73</v>
      </c>
      <c r="S34" s="81">
        <v>159790</v>
      </c>
      <c r="T34" s="81">
        <v>2139964</v>
      </c>
    </row>
    <row r="35" spans="1:20" ht="15" customHeight="1" x14ac:dyDescent="0.3">
      <c r="N35" t="s">
        <v>70</v>
      </c>
      <c r="O35" s="100">
        <v>689.19415528930256</v>
      </c>
      <c r="P35" s="100">
        <v>7665.1846814357732</v>
      </c>
      <c r="R35" t="s">
        <v>145</v>
      </c>
      <c r="S35" s="80">
        <v>2.6565859999999999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4127.4648378811062</v>
      </c>
      <c r="P38" s="100">
        <v>48081.78571328181</v>
      </c>
      <c r="R38" t="s">
        <v>142</v>
      </c>
      <c r="S38" s="80">
        <v>0.11689333333333334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424.4556326616443</v>
      </c>
      <c r="P39" s="100">
        <v>4810.9797606676966</v>
      </c>
      <c r="R39" t="s">
        <v>87</v>
      </c>
      <c r="S39" s="80">
        <v>0.27754833333333334</v>
      </c>
      <c r="T39" s="80">
        <v>3.1026600000000002</v>
      </c>
    </row>
    <row r="40" spans="1:20" x14ac:dyDescent="0.3">
      <c r="N40" t="s">
        <v>75</v>
      </c>
      <c r="O40" s="100">
        <v>159.1065018919619</v>
      </c>
      <c r="P40" s="100">
        <v>2352.0647141229797</v>
      </c>
      <c r="R40" t="s">
        <v>143</v>
      </c>
      <c r="S40" s="80">
        <v>2.3071169999999999</v>
      </c>
      <c r="T40" s="80">
        <v>26.379034999999998</v>
      </c>
    </row>
    <row r="41" spans="1:20" ht="16.5" customHeight="1" x14ac:dyDescent="0.3">
      <c r="N41" t="s">
        <v>76</v>
      </c>
      <c r="O41" s="100">
        <v>264.52514443861486</v>
      </c>
      <c r="P41" s="100">
        <v>3495.4559518356059</v>
      </c>
      <c r="R41" t="s">
        <v>144</v>
      </c>
      <c r="S41" s="80">
        <v>0.34946899999999997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183</v>
      </c>
      <c r="P54" s="77" t="s">
        <v>14</v>
      </c>
      <c r="Q54" s="8"/>
      <c r="R54" s="8"/>
      <c r="S54" s="76" t="s">
        <v>183</v>
      </c>
      <c r="T54" s="76" t="s">
        <v>14</v>
      </c>
    </row>
    <row r="55" spans="1:22" ht="15" x14ac:dyDescent="0.25">
      <c r="N55" s="14" t="s">
        <v>64</v>
      </c>
      <c r="O55" s="78">
        <f>S55/S$63</f>
        <v>0.36172466168783723</v>
      </c>
      <c r="P55" s="78">
        <f>T55/T$63</f>
        <v>0.33259667816584826</v>
      </c>
      <c r="Q55" s="8"/>
      <c r="R55" t="s">
        <v>92</v>
      </c>
      <c r="S55" s="98">
        <v>1473668.8303185981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0.10418627778999483</v>
      </c>
      <c r="P56" s="78">
        <f t="shared" si="0"/>
        <v>9.902508220306229E-2</v>
      </c>
      <c r="Q56" s="8"/>
      <c r="R56" t="s">
        <v>72</v>
      </c>
      <c r="S56" s="98">
        <v>424455.63266164431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1.2386787343713172E-2</v>
      </c>
      <c r="P57" s="78">
        <f t="shared" si="0"/>
        <v>1.3459876536269096E-2</v>
      </c>
      <c r="Q57" s="8"/>
      <c r="R57" t="s">
        <v>93</v>
      </c>
      <c r="S57" s="98">
        <v>50463.859254274299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0.20954698462376337</v>
      </c>
      <c r="P58" s="78">
        <f t="shared" si="0"/>
        <v>0.21765777191360922</v>
      </c>
      <c r="Q58" s="8"/>
      <c r="R58" t="s">
        <v>94</v>
      </c>
      <c r="S58" s="98">
        <v>853695.89755476138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0.10107112951985743</v>
      </c>
      <c r="P59" s="78">
        <f t="shared" si="0"/>
        <v>0.1086677781989613</v>
      </c>
      <c r="Q59" s="8"/>
      <c r="R59" t="s">
        <v>95</v>
      </c>
      <c r="S59" s="98">
        <v>411764.49657459452</v>
      </c>
      <c r="T59" s="98">
        <v>5279455.1634894973</v>
      </c>
    </row>
    <row r="60" spans="1:22" x14ac:dyDescent="0.3">
      <c r="N60" s="14" t="s">
        <v>67</v>
      </c>
      <c r="O60" s="78">
        <f t="shared" si="0"/>
        <v>7.1863314616965338E-2</v>
      </c>
      <c r="P60" s="78">
        <f t="shared" si="0"/>
        <v>8.0998691465943795E-2</v>
      </c>
      <c r="Q60" s="8"/>
      <c r="R60" t="s">
        <v>86</v>
      </c>
      <c r="S60" s="98">
        <v>292771.6520633396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0.13632221812081952</v>
      </c>
      <c r="P61" s="78">
        <f t="shared" si="0"/>
        <v>0.13171358050656165</v>
      </c>
      <c r="Q61" s="8"/>
      <c r="R61" t="s">
        <v>96</v>
      </c>
      <c r="S61" s="98">
        <v>555377.68087793002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1.0045072913048821E-3</v>
      </c>
      <c r="P62" s="78">
        <f t="shared" si="0"/>
        <v>1.4933304836528397E-2</v>
      </c>
      <c r="Q62" s="8"/>
      <c r="R62" t="s">
        <v>97</v>
      </c>
      <c r="S62" s="98">
        <v>4092.3698100000001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4074007.0733422963</v>
      </c>
      <c r="T63" s="99">
        <v>48583446.270736039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4" t="s">
        <v>53</v>
      </c>
      <c r="H87" s="134"/>
      <c r="I87" s="134"/>
      <c r="J87" s="134"/>
      <c r="K87" s="134"/>
      <c r="L87" s="134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183</v>
      </c>
      <c r="P88" s="15" t="s">
        <v>14</v>
      </c>
      <c r="R88" s="17" t="s">
        <v>183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59.687946301083393</v>
      </c>
      <c r="P89" s="35">
        <v>723.77333545413217</v>
      </c>
      <c r="R89" s="33">
        <f>O89/SUM($O$89:$O$95)</f>
        <v>0.14349867993971713</v>
      </c>
      <c r="S89" s="33">
        <f>P89/SUM($P$89:$P$95)</f>
        <v>0.15403020322348099</v>
      </c>
    </row>
    <row r="90" spans="1:19" ht="18" x14ac:dyDescent="0.35">
      <c r="A90" s="102"/>
      <c r="B90" s="115" t="s">
        <v>183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169.6721445504237</v>
      </c>
      <c r="P90" s="35">
        <v>1860.9647428146218</v>
      </c>
      <c r="R90" s="33">
        <f t="shared" ref="R90:R95" si="1">O90/SUM($O$89:$O$95)</f>
        <v>0.40791701297125604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53.278300377772702</v>
      </c>
      <c r="P91" s="35">
        <v>595.27339265996068</v>
      </c>
      <c r="R91" s="33">
        <f t="shared" si="1"/>
        <v>0.12808894001942472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47.616217990191466</v>
      </c>
      <c r="P92" s="35">
        <v>546.732720945099</v>
      </c>
      <c r="R92" s="33">
        <f t="shared" si="1"/>
        <v>0.114476453769197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15.313485157467152</v>
      </c>
      <c r="P93" s="35">
        <v>179.22709999999998</v>
      </c>
      <c r="R93" s="33">
        <f t="shared" si="1"/>
        <v>3.6815890670594265E-2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65.714264603150937</v>
      </c>
      <c r="P94" s="35">
        <v>738.33801062885232</v>
      </c>
      <c r="R94" s="33">
        <f t="shared" si="1"/>
        <v>0.15798684337695629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4.6653439963973886</v>
      </c>
      <c r="P95" s="35">
        <v>54.59597910639738</v>
      </c>
      <c r="R95" s="33">
        <f t="shared" si="1"/>
        <v>1.1216179252854577E-2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1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O99" s="36"/>
      <c r="P99" s="36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183</v>
      </c>
      <c r="P104" s="34" t="s">
        <v>14</v>
      </c>
      <c r="R104" s="34" t="s">
        <v>183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267.87626109476315</v>
      </c>
      <c r="P105" s="34">
        <v>2983.693959501094</v>
      </c>
      <c r="R105" s="33">
        <f>O105/O$117</f>
        <v>0.64220267465050263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17.91439754</v>
      </c>
      <c r="P106" s="34">
        <f>P112+P113</f>
        <v>207.57651458999999</v>
      </c>
      <c r="R106" s="33">
        <f t="shared" ref="R106:R110" si="3">O106/O$117</f>
        <v>4.2947717606341099E-2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63.797365685187977</v>
      </c>
      <c r="P107" s="34">
        <v>699.47896235999997</v>
      </c>
      <c r="R107" s="33">
        <f t="shared" si="3"/>
        <v>0.15294688193438008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38.628540170785506</v>
      </c>
      <c r="P108" s="34">
        <v>493.30829406133086</v>
      </c>
      <c r="R108" s="33">
        <f t="shared" si="3"/>
        <v>9.2607503606850244E-2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17.432601115823473</v>
      </c>
      <c r="P109" s="34">
        <v>188.07934901966567</v>
      </c>
      <c r="R109" s="33">
        <f t="shared" si="3"/>
        <v>4.1792665826169514E-2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11.47066029883101</v>
      </c>
      <c r="P110" s="34">
        <v>129.71040570749923</v>
      </c>
      <c r="R110" s="33">
        <f t="shared" si="3"/>
        <v>2.7499595125790786E-2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3.9846106800000003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13.929786859999998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1.2351997278567059E-3</v>
      </c>
      <c r="P115" s="34">
        <v>9.6945944381055043</v>
      </c>
      <c r="R115" s="33">
        <f>O115/O$117</f>
        <v>2.9612499656195068E-6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417.121061105119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03"/>
      <c r="H122" s="103"/>
      <c r="I122" s="103"/>
      <c r="J122" s="103"/>
      <c r="K122" s="103"/>
      <c r="L122" s="102"/>
    </row>
    <row r="123" spans="1:19" ht="31.2" customHeight="1" x14ac:dyDescent="0.3">
      <c r="A123" s="101"/>
      <c r="B123" s="138" t="s">
        <v>40</v>
      </c>
      <c r="C123" s="138"/>
      <c r="D123" s="138"/>
      <c r="E123" s="138"/>
      <c r="F123" s="138"/>
      <c r="G123" s="137" t="s">
        <v>110</v>
      </c>
      <c r="H123" s="137"/>
      <c r="I123" s="137"/>
      <c r="J123" s="137"/>
      <c r="K123" s="137"/>
      <c r="L123" s="137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183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188.92601959213494</v>
      </c>
      <c r="P125" s="93">
        <v>2569.6725954133535</v>
      </c>
    </row>
    <row r="126" spans="1:19" ht="18" x14ac:dyDescent="0.35">
      <c r="A126" s="102"/>
      <c r="B126" s="115" t="s">
        <v>183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12.767399691218683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68.405665652488238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18.192415961089065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12.270675415949833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8.1230565752763155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183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159.1065018919619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120.5203539396467</v>
      </c>
      <c r="P138" s="34">
        <f>P125-P127</f>
        <v>1509.1927364133535</v>
      </c>
      <c r="R138" t="s">
        <v>134</v>
      </c>
      <c r="S138" s="33">
        <f>O138/O$137</f>
        <v>0.75748226820726439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18.192415961089065</v>
      </c>
      <c r="P139" s="34">
        <f>P128-P129</f>
        <v>368.30978165015262</v>
      </c>
      <c r="R139" t="s">
        <v>135</v>
      </c>
      <c r="S139" s="33">
        <f t="shared" ref="S139:T140" si="4">O139/O$137</f>
        <v>0.11434112210852491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20.393731991226147</v>
      </c>
      <c r="P140" s="34">
        <f>P130+P131</f>
        <v>474.56219605947388</v>
      </c>
      <c r="R140" t="s">
        <v>136</v>
      </c>
      <c r="S140" s="33">
        <f t="shared" si="4"/>
        <v>0.1281766096842108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183</v>
      </c>
      <c r="P143" s="35" t="s">
        <v>14</v>
      </c>
      <c r="Q143" s="28"/>
      <c r="R143" s="34" t="s">
        <v>183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9.2503549700000001</v>
      </c>
      <c r="P144" s="34">
        <v>82.71645255982736</v>
      </c>
      <c r="Q144" s="29"/>
      <c r="R144" s="111">
        <f>O144/O$150</f>
        <v>5.8139390031221171E-2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22.966369881589717</v>
      </c>
      <c r="P145" s="34">
        <v>293.95875002000002</v>
      </c>
      <c r="Q145" s="30"/>
      <c r="R145" s="111">
        <f>O145/O$150</f>
        <v>0.14434589164171668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26.720914140615164</v>
      </c>
      <c r="P146" s="34">
        <v>359.59276477999998</v>
      </c>
      <c r="R146" s="111">
        <f t="shared" ref="R146:S148" si="5">O146/O$150</f>
        <v>0.16794357127378412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97.056216033110275</v>
      </c>
      <c r="P147" s="34">
        <v>1461.0567176631525</v>
      </c>
      <c r="R147" s="111">
        <f>O147/O$150</f>
        <v>0.61000785561242732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3.1126468666467062</v>
      </c>
      <c r="P148" s="34">
        <v>154.74002910000002</v>
      </c>
      <c r="R148" s="111">
        <f t="shared" si="5"/>
        <v>1.9563291440850655E-2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159.10650189196187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33"/>
      <c r="H155" s="103"/>
      <c r="I155" s="103"/>
      <c r="J155" s="103"/>
      <c r="K155" s="103"/>
      <c r="L155" s="102"/>
      <c r="R155" s="84" t="s">
        <v>159</v>
      </c>
    </row>
    <row r="156" spans="1:20" ht="28.2" customHeight="1" x14ac:dyDescent="0.3">
      <c r="A156" s="101"/>
      <c r="B156" s="138" t="s">
        <v>150</v>
      </c>
      <c r="C156" s="138"/>
      <c r="D156" s="138"/>
      <c r="E156" s="138"/>
      <c r="F156" s="138"/>
      <c r="G156" s="137" t="s">
        <v>151</v>
      </c>
      <c r="H156" s="137"/>
      <c r="I156" s="137"/>
      <c r="J156" s="137"/>
      <c r="K156" s="137"/>
      <c r="L156" s="137"/>
      <c r="N156" s="114" t="s">
        <v>67</v>
      </c>
      <c r="O156" s="17" t="s">
        <v>183</v>
      </c>
      <c r="P156" s="15" t="s">
        <v>14</v>
      </c>
      <c r="R156" s="34" t="s">
        <v>183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16.569861753993749</v>
      </c>
      <c r="P157" s="34">
        <v>256.01815940211753</v>
      </c>
      <c r="R157" s="111">
        <f>O157/O$161</f>
        <v>6.264002535244402E-2</v>
      </c>
      <c r="S157" s="111">
        <f>P157/P$161</f>
        <v>7.3243137069907011E-2</v>
      </c>
    </row>
    <row r="158" spans="1:20" ht="18" x14ac:dyDescent="0.35">
      <c r="A158" s="102"/>
      <c r="B158" s="115" t="s">
        <v>183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32.545276543027946</v>
      </c>
      <c r="P158" s="34">
        <v>453.016347</v>
      </c>
      <c r="R158" s="111">
        <f t="shared" ref="R158:S160" si="6">O158/O$161</f>
        <v>0.1230328277944872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209.44001897709259</v>
      </c>
      <c r="P159" s="34">
        <v>2713.0568480789875</v>
      </c>
      <c r="R159" s="111">
        <f t="shared" si="6"/>
        <v>0.79175845238294484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5.9699871645005551</v>
      </c>
      <c r="P160" s="34">
        <v>73.36459735450056</v>
      </c>
      <c r="R160" s="111">
        <f t="shared" si="6"/>
        <v>2.2568694470124138E-2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264.5251444386148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183</v>
      </c>
      <c r="P163" s="35" t="s">
        <v>14</v>
      </c>
      <c r="R163" s="34" t="s">
        <v>183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6.3090785666181013</v>
      </c>
      <c r="P164" s="34">
        <v>77.612089756618104</v>
      </c>
      <c r="R164" s="111">
        <f>O164/O$168</f>
        <v>2.3850581690475832E-2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0.59897626999999998</v>
      </c>
      <c r="P165" s="34">
        <v>6.1607507600000009</v>
      </c>
      <c r="R165" s="111">
        <f t="shared" ref="R165:S166" si="7">O165/O$168</f>
        <v>2.2643453092943957E-3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257.61708960199672</v>
      </c>
      <c r="P166" s="34">
        <v>3411.6831113189874</v>
      </c>
      <c r="R166" s="111">
        <f t="shared" si="7"/>
        <v>0.97388507300022986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264.5251444386148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2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40" t="s">
        <v>113</v>
      </c>
      <c r="I189" s="140"/>
      <c r="J189" s="140"/>
      <c r="K189" s="140"/>
      <c r="L189" s="140"/>
      <c r="N189" s="31" t="s">
        <v>137</v>
      </c>
      <c r="O189" s="9" t="s">
        <v>183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34.63712921657946</v>
      </c>
      <c r="P190" s="34">
        <v>516.4193348107973</v>
      </c>
      <c r="R190" s="33">
        <f>O190/O$196</f>
        <v>5.0012889693265838E-2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375.49647153463172</v>
      </c>
      <c r="P191" s="34">
        <v>4127.0575579288097</v>
      </c>
      <c r="R191" s="33">
        <f t="shared" ref="R191:S194" si="8">O191/O$196</f>
        <v>0.54218302832334531</v>
      </c>
      <c r="S191" s="33">
        <f t="shared" si="8"/>
        <v>0.53555290777732756</v>
      </c>
    </row>
    <row r="192" spans="1:19" ht="18" x14ac:dyDescent="0.35">
      <c r="A192" s="102"/>
      <c r="B192" s="115" t="s">
        <v>183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82.618635298332464</v>
      </c>
      <c r="P192" s="34">
        <v>1005.9931509512257</v>
      </c>
      <c r="R192" s="33">
        <f t="shared" si="8"/>
        <v>0.11929385567571325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158.66783645501246</v>
      </c>
      <c r="P193" s="34">
        <v>1631.9349999999995</v>
      </c>
      <c r="R193" s="33">
        <f t="shared" si="8"/>
        <v>0.22910204113264948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41.143973064746433</v>
      </c>
      <c r="P194" s="34">
        <v>424.75712627493999</v>
      </c>
      <c r="R194" s="33">
        <f t="shared" si="8"/>
        <v>5.9408185175026239E-2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692.56404556930249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  <c r="N199" s="84"/>
      <c r="O199" s="37"/>
      <c r="P199" s="38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  <c r="O200" s="84"/>
      <c r="P200" s="84"/>
      <c r="Q200" s="84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  <c r="O201" s="84"/>
      <c r="P201" s="84"/>
      <c r="Q201" s="84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  <c r="O202" s="84"/>
      <c r="P202" s="84"/>
      <c r="Q202" s="84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  <c r="O203" s="84"/>
      <c r="P203" s="84"/>
      <c r="Q203" s="84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  <c r="O204" s="84"/>
      <c r="P204" s="84"/>
      <c r="Q204" s="84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  <c r="O205" s="84"/>
      <c r="P205" s="84"/>
      <c r="Q205" s="84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  <c r="O206" s="84"/>
      <c r="P206" s="84"/>
      <c r="Q206" s="84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21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21" ht="24.6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183</v>
      </c>
      <c r="P210" s="9" t="s">
        <v>14</v>
      </c>
      <c r="R210" s="9" t="s">
        <v>183</v>
      </c>
      <c r="S210" s="9" t="s">
        <v>14</v>
      </c>
    </row>
    <row r="211" spans="1:21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486.97201522544174</v>
      </c>
      <c r="P211" s="34">
        <f>SUM(P212:P215)</f>
        <v>5338.6198026668026</v>
      </c>
      <c r="R211" s="33">
        <f>O211/O$218</f>
        <v>0.87683036605944642</v>
      </c>
      <c r="S211" s="33">
        <f>P211/P$218</f>
        <v>0.83427670843248403</v>
      </c>
    </row>
    <row r="212" spans="1:21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287.11277520173775</v>
      </c>
      <c r="P212" s="34">
        <v>2924.2187915342138</v>
      </c>
      <c r="R212" s="33">
        <f t="shared" ref="R212:S216" si="9">O212/O$218</f>
        <v>0.51696851545758127</v>
      </c>
      <c r="S212" s="33">
        <f t="shared" si="9"/>
        <v>0.45697347222945567</v>
      </c>
      <c r="T212" s="33"/>
      <c r="U212" s="33"/>
    </row>
    <row r="213" spans="1:21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41.705927785772175</v>
      </c>
      <c r="P213" s="34">
        <v>459.79630259744005</v>
      </c>
      <c r="R213" s="33">
        <f t="shared" si="9"/>
        <v>7.5094713420683884E-2</v>
      </c>
      <c r="S213" s="33">
        <f t="shared" si="9"/>
        <v>7.185328044690506E-2</v>
      </c>
      <c r="T213" s="33"/>
      <c r="U213" s="33"/>
    </row>
    <row r="214" spans="1:21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156.3477577597223</v>
      </c>
      <c r="P214" s="34">
        <v>1923.1835452244393</v>
      </c>
      <c r="R214" s="33">
        <f t="shared" si="9"/>
        <v>0.28151609822089158</v>
      </c>
      <c r="S214" s="33">
        <f t="shared" si="9"/>
        <v>0.30053970822568793</v>
      </c>
      <c r="T214" s="33"/>
      <c r="U214" s="33"/>
    </row>
    <row r="215" spans="1:21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1.8055544782094877</v>
      </c>
      <c r="P215" s="34">
        <v>31.421163310709488</v>
      </c>
      <c r="R215" s="33">
        <f t="shared" si="9"/>
        <v>3.2510389602896953E-3</v>
      </c>
      <c r="S215" s="33">
        <f t="shared" si="9"/>
        <v>4.9102475304354104E-3</v>
      </c>
      <c r="T215" s="33"/>
      <c r="U215" s="33"/>
    </row>
    <row r="216" spans="1:21" ht="15" thickBot="1" x14ac:dyDescent="0.35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68.405665652488238</v>
      </c>
      <c r="P216" s="34">
        <v>1060.479859</v>
      </c>
      <c r="R216" s="33">
        <f t="shared" si="9"/>
        <v>0.12316963394055362</v>
      </c>
      <c r="S216" s="33">
        <f t="shared" si="9"/>
        <v>0.16572329156751592</v>
      </c>
    </row>
    <row r="217" spans="1:21" x14ac:dyDescent="0.3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21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555.37768087792995</v>
      </c>
      <c r="P218" s="36">
        <f>SUM(P212:P216)</f>
        <v>6399.0996616668026</v>
      </c>
    </row>
    <row r="219" spans="1:21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21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G123:L123"/>
    <mergeCell ref="B155:G155"/>
    <mergeCell ref="B156:F156"/>
    <mergeCell ref="G156:L156"/>
    <mergeCell ref="B36:I36"/>
    <mergeCell ref="B86:F86"/>
    <mergeCell ref="B87:F87"/>
    <mergeCell ref="G87:L87"/>
    <mergeCell ref="B122:F122"/>
    <mergeCell ref="B1:J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8" scale="47" fitToWidth="2" fitToHeight="2" orientation="portrait" verticalDpi="0" r:id="rId1"/>
  <rowBreaks count="2" manualBreakCount="2">
    <brk id="76" max="11" man="1"/>
    <brk id="223" max="11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/>
  <dimension ref="A1:V240"/>
  <sheetViews>
    <sheetView showGridLines="0" view="pageBreakPreview" zoomScaleNormal="100" zoomScaleSheetLayoutView="100" workbookViewId="0">
      <selection activeCell="B1" sqref="B1:J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184</v>
      </c>
      <c r="C1" s="123"/>
      <c r="D1" s="123"/>
      <c r="E1" s="123"/>
      <c r="F1" s="123"/>
      <c r="G1" s="123"/>
      <c r="H1" s="123"/>
      <c r="I1" s="123"/>
      <c r="J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28.2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15" thickBot="1" x14ac:dyDescent="0.35">
      <c r="B7" s="47" t="s">
        <v>1</v>
      </c>
      <c r="C7" s="47" t="s">
        <v>185</v>
      </c>
      <c r="D7" s="40" t="s">
        <v>14</v>
      </c>
      <c r="F7" s="40"/>
      <c r="G7" s="57" t="s">
        <v>185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7.1801207870786615E-2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185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0.15221053515763538</v>
      </c>
      <c r="D9" s="42">
        <v>0.13994028984942111</v>
      </c>
      <c r="F9" s="41" t="s">
        <v>4</v>
      </c>
      <c r="G9" s="62">
        <v>0.3703081931818889</v>
      </c>
      <c r="H9" s="63">
        <v>9.2460060341360298E-2</v>
      </c>
      <c r="I9" s="64">
        <v>0.36047415476561423</v>
      </c>
      <c r="J9" s="62">
        <v>8.1659523290313285E-2</v>
      </c>
      <c r="N9" t="s">
        <v>79</v>
      </c>
      <c r="O9" s="97">
        <v>200255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0.31363593764643405</v>
      </c>
      <c r="D10" s="44">
        <v>0.28413773162698314</v>
      </c>
      <c r="F10" s="43" t="s">
        <v>5</v>
      </c>
      <c r="G10" s="63">
        <v>0.21131952351619909</v>
      </c>
      <c r="H10" s="63">
        <v>0.15909011444418478</v>
      </c>
      <c r="I10" s="65">
        <v>0.20142800565756105</v>
      </c>
      <c r="J10" s="63">
        <v>0.14125485267800492</v>
      </c>
      <c r="N10" t="s">
        <v>80</v>
      </c>
      <c r="O10" s="97">
        <v>75949.8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0.13245149752279661</v>
      </c>
      <c r="D11" s="44">
        <v>0.12051227653503944</v>
      </c>
      <c r="F11" s="43" t="s">
        <v>6</v>
      </c>
      <c r="G11" s="63">
        <v>0.2526400892240494</v>
      </c>
      <c r="H11" s="63">
        <v>0.168693095672385</v>
      </c>
      <c r="I11" s="65">
        <v>0.25354744408649332</v>
      </c>
      <c r="J11" s="63">
        <v>0.1525812836361822</v>
      </c>
      <c r="N11" t="s">
        <v>81</v>
      </c>
      <c r="O11" s="97">
        <v>22013.8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0.11313051494797841</v>
      </c>
      <c r="D12" s="53">
        <v>0.10746981472556347</v>
      </c>
      <c r="F12" s="66" t="s">
        <v>7</v>
      </c>
      <c r="G12" s="67">
        <v>0.1657321940778626</v>
      </c>
      <c r="H12" s="68">
        <v>0.25181788958212592</v>
      </c>
      <c r="I12" s="69">
        <v>0.18455039549033136</v>
      </c>
      <c r="J12" s="67">
        <v>0.2349757330608426</v>
      </c>
      <c r="N12" t="s">
        <v>85</v>
      </c>
      <c r="O12" s="97">
        <v>71037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0.62369569539786784</v>
      </c>
      <c r="D13" s="42">
        <v>0.64375184981710731</v>
      </c>
      <c r="F13" s="70" t="s">
        <v>8</v>
      </c>
      <c r="G13" s="67">
        <v>1</v>
      </c>
      <c r="H13" s="67">
        <f>$C$9</f>
        <v>0.15221053515763538</v>
      </c>
      <c r="I13" s="69">
        <v>1</v>
      </c>
      <c r="J13" s="67">
        <f>$D$9</f>
        <v>0.13994028984942111</v>
      </c>
      <c r="N13" t="s">
        <v>161</v>
      </c>
      <c r="O13" s="97">
        <v>241593</v>
      </c>
      <c r="P13" s="97">
        <v>2643662.2000000002</v>
      </c>
    </row>
    <row r="14" spans="1:16" x14ac:dyDescent="0.3">
      <c r="A14" s="1"/>
      <c r="B14" s="54" t="s">
        <v>0</v>
      </c>
      <c r="C14" s="52">
        <v>0.33337683028601778</v>
      </c>
      <c r="D14" s="44">
        <v>0.36280824280432827</v>
      </c>
      <c r="F14" s="3" t="s">
        <v>9</v>
      </c>
      <c r="N14" t="s">
        <v>160</v>
      </c>
      <c r="O14" s="97">
        <v>44182.8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0.78024595883075276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0.44185345826130157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0.12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2" customHeight="1" thickBot="1" x14ac:dyDescent="0.45">
      <c r="A21" s="1"/>
      <c r="B21" s="129" t="s">
        <v>49</v>
      </c>
      <c r="C21" s="129"/>
      <c r="D21" s="129"/>
      <c r="F21" s="127" t="s">
        <v>63</v>
      </c>
      <c r="G21" s="127"/>
      <c r="H21" s="127"/>
      <c r="I21" s="127"/>
      <c r="N21" s="9"/>
      <c r="O21" s="9" t="s">
        <v>185</v>
      </c>
      <c r="P21" s="9" t="s">
        <v>14</v>
      </c>
    </row>
    <row r="22" spans="1:18" ht="28.2" thickBot="1" x14ac:dyDescent="0.35">
      <c r="A22" s="1"/>
      <c r="B22" s="40"/>
      <c r="C22" s="40" t="s">
        <v>185</v>
      </c>
      <c r="D22" s="40" t="s">
        <v>14</v>
      </c>
      <c r="F22" s="71" t="s">
        <v>12</v>
      </c>
      <c r="G22" s="72"/>
      <c r="H22" s="83" t="s">
        <v>185</v>
      </c>
      <c r="I22" s="83" t="s">
        <v>14</v>
      </c>
      <c r="N22" s="10" t="s">
        <v>20</v>
      </c>
      <c r="O22" s="86">
        <f>SUM(O23:O26)</f>
        <v>399.24796053528235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0.37926543656837536</v>
      </c>
      <c r="D23" s="42">
        <f>P10/P9</f>
        <v>0.37947086778995631</v>
      </c>
      <c r="F23" s="118" t="s">
        <v>19</v>
      </c>
      <c r="G23" s="119"/>
      <c r="H23" s="82">
        <f>O34/S34</f>
        <v>5.4409337019407929E-2</v>
      </c>
      <c r="I23" s="82">
        <f>P34/T34</f>
        <v>4.5171429044609093E-2</v>
      </c>
      <c r="N23" s="11" t="s">
        <v>21</v>
      </c>
      <c r="O23" s="87">
        <v>223.45948330543214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0.28984671454039379</v>
      </c>
      <c r="D24" s="44">
        <f>P11/P10</f>
        <v>0.28487165299986378</v>
      </c>
      <c r="F24" s="120" t="s">
        <v>88</v>
      </c>
      <c r="G24" s="122"/>
      <c r="H24" s="73">
        <f>O34/S35</f>
        <v>3251.0559780214485</v>
      </c>
      <c r="I24" s="73">
        <f>P34/T35</f>
        <v>3151.6646231301811</v>
      </c>
      <c r="N24" s="11" t="s">
        <v>22</v>
      </c>
      <c r="O24" s="87">
        <v>32.707770679219905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0.68190491531093955</v>
      </c>
      <c r="D25" s="44">
        <f>P11/P30</f>
        <v>0.65269499461553349</v>
      </c>
      <c r="F25" s="118" t="s">
        <v>50</v>
      </c>
      <c r="G25" s="119"/>
      <c r="H25" s="74">
        <f>O35/S38</f>
        <v>4461.8131843823121</v>
      </c>
      <c r="I25" s="74">
        <f>P35/T38</f>
        <v>4945.6766255592129</v>
      </c>
      <c r="N25" s="11" t="s">
        <v>23</v>
      </c>
      <c r="O25" s="87">
        <v>140.58770655063029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0.18288112652270555</v>
      </c>
      <c r="D26" s="44">
        <f>P14/P13</f>
        <v>0.20843782537723618</v>
      </c>
      <c r="F26" s="120" t="s">
        <v>15</v>
      </c>
      <c r="G26" s="121"/>
      <c r="H26" s="73">
        <f>O38/S39</f>
        <v>14861.456422076932</v>
      </c>
      <c r="I26" s="73">
        <f>P38/T39</f>
        <v>15496.956067787578</v>
      </c>
      <c r="N26" s="11" t="s">
        <v>116</v>
      </c>
      <c r="O26" s="87">
        <v>2.4929999999999999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0.18148999770062085</v>
      </c>
      <c r="D27" s="46">
        <f>P12/T41/1000000</f>
        <v>0.15889259696579697</v>
      </c>
      <c r="F27" s="118" t="s">
        <v>91</v>
      </c>
      <c r="G27" s="119"/>
      <c r="H27" s="74">
        <f>O39/S41</f>
        <v>1094.4913968443154</v>
      </c>
      <c r="I27" s="74">
        <f>P39/T41</f>
        <v>1120.8834585394152</v>
      </c>
      <c r="N27" s="12" t="s">
        <v>35</v>
      </c>
      <c r="O27" s="88">
        <v>77.662612816302143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12367.203604869539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5687.0815143448881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457.72075431463071</v>
      </c>
      <c r="I30" s="75">
        <f>P40/T41</f>
        <v>547.99449647004792</v>
      </c>
      <c r="N30" s="8" t="s">
        <v>20</v>
      </c>
      <c r="O30" s="98">
        <v>32282.799999999999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117.50573043601665</v>
      </c>
      <c r="I31" s="74">
        <f>P41/T40</f>
        <v>132.50886364249513</v>
      </c>
      <c r="N31" s="8" t="s">
        <v>37</v>
      </c>
      <c r="O31" s="98">
        <v>13655.969695600246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185</v>
      </c>
      <c r="P33" s="77" t="s">
        <v>14</v>
      </c>
      <c r="R33" s="84" t="s">
        <v>77</v>
      </c>
      <c r="S33" s="76" t="s">
        <v>185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8360.1034517060671</v>
      </c>
      <c r="P34" s="100">
        <v>96665.231984017853</v>
      </c>
      <c r="R34" t="s">
        <v>73</v>
      </c>
      <c r="S34" s="81">
        <v>153652</v>
      </c>
      <c r="T34" s="81">
        <v>2139964</v>
      </c>
    </row>
    <row r="35" spans="1:20" ht="15" customHeight="1" x14ac:dyDescent="0.3">
      <c r="N35" t="s">
        <v>70</v>
      </c>
      <c r="O35" s="100">
        <v>643.73181535441176</v>
      </c>
      <c r="P35" s="100">
        <v>7665.1846814357732</v>
      </c>
      <c r="R35" t="s">
        <v>145</v>
      </c>
      <c r="S35" s="80">
        <v>2.571504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4394.2106657856702</v>
      </c>
      <c r="P38" s="100">
        <v>48081.78571328181</v>
      </c>
      <c r="R38" t="s">
        <v>142</v>
      </c>
      <c r="S38" s="80">
        <v>0.14427583333333335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428.39487763883346</v>
      </c>
      <c r="P39" s="100">
        <v>4810.9797606676966</v>
      </c>
      <c r="R39" t="s">
        <v>87</v>
      </c>
      <c r="S39" s="80">
        <v>0.29567833333333332</v>
      </c>
      <c r="T39" s="80">
        <v>3.1026600000000002</v>
      </c>
    </row>
    <row r="40" spans="1:20" x14ac:dyDescent="0.3">
      <c r="N40" t="s">
        <v>75</v>
      </c>
      <c r="O40" s="100">
        <v>179.15648044628961</v>
      </c>
      <c r="P40" s="100">
        <v>2352.0647141229797</v>
      </c>
      <c r="R40" t="s">
        <v>143</v>
      </c>
      <c r="S40" s="80">
        <v>2.180094</v>
      </c>
      <c r="T40" s="80">
        <v>26.379034999999998</v>
      </c>
    </row>
    <row r="41" spans="1:20" ht="16.5" customHeight="1" x14ac:dyDescent="0.3">
      <c r="N41" t="s">
        <v>76</v>
      </c>
      <c r="O41" s="100">
        <v>256.17353788917728</v>
      </c>
      <c r="P41" s="100">
        <v>3495.4559518356059</v>
      </c>
      <c r="R41" t="s">
        <v>144</v>
      </c>
      <c r="S41" s="80">
        <v>0.39140999999999998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185</v>
      </c>
      <c r="P54" s="77" t="s">
        <v>14</v>
      </c>
      <c r="Q54" s="8"/>
      <c r="R54" s="8"/>
      <c r="S54" s="76" t="s">
        <v>185</v>
      </c>
      <c r="T54" s="76" t="s">
        <v>14</v>
      </c>
    </row>
    <row r="55" spans="1:22" ht="15" x14ac:dyDescent="0.25">
      <c r="N55" s="14" t="s">
        <v>64</v>
      </c>
      <c r="O55" s="78">
        <f>S55/S$63</f>
        <v>0.34183878613977892</v>
      </c>
      <c r="P55" s="78">
        <f>T55/T$63</f>
        <v>0.33259667816584826</v>
      </c>
      <c r="Q55" s="8"/>
      <c r="R55" t="s">
        <v>92</v>
      </c>
      <c r="S55" s="98">
        <v>1355695.9758995348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0.10801978287454192</v>
      </c>
      <c r="P56" s="78">
        <f t="shared" si="0"/>
        <v>9.902508220306229E-2</v>
      </c>
      <c r="Q56" s="8"/>
      <c r="R56" t="s">
        <v>72</v>
      </c>
      <c r="S56" s="98">
        <v>428394.87763883348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1.4498770448129295E-2</v>
      </c>
      <c r="P57" s="78">
        <f t="shared" si="0"/>
        <v>1.3459876536269096E-2</v>
      </c>
      <c r="Q57" s="8"/>
      <c r="R57" t="s">
        <v>93</v>
      </c>
      <c r="S57" s="98">
        <v>57500.56912495182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0.22468369569949834</v>
      </c>
      <c r="P58" s="78">
        <f t="shared" si="0"/>
        <v>0.21765777191360922</v>
      </c>
      <c r="Q58" s="8"/>
      <c r="R58" t="s">
        <v>94</v>
      </c>
      <c r="S58" s="98">
        <v>891071.44788857421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0.11591927664286844</v>
      </c>
      <c r="P59" s="78">
        <f t="shared" si="0"/>
        <v>0.1086677781989613</v>
      </c>
      <c r="Q59" s="8"/>
      <c r="R59" t="s">
        <v>95</v>
      </c>
      <c r="S59" s="98">
        <v>459723.42298706278</v>
      </c>
      <c r="T59" s="98">
        <v>5279455.1634894973</v>
      </c>
    </row>
    <row r="60" spans="1:22" x14ac:dyDescent="0.3">
      <c r="N60" s="14" t="s">
        <v>67</v>
      </c>
      <c r="O60" s="78">
        <f t="shared" si="0"/>
        <v>7.2451590522049858E-2</v>
      </c>
      <c r="P60" s="78">
        <f t="shared" si="0"/>
        <v>8.0998691465943795E-2</v>
      </c>
      <c r="Q60" s="8"/>
      <c r="R60" t="s">
        <v>86</v>
      </c>
      <c r="S60" s="98">
        <v>287335.24017985619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0.12025301718813458</v>
      </c>
      <c r="P61" s="78">
        <f t="shared" si="0"/>
        <v>0.13171358050656165</v>
      </c>
      <c r="Q61" s="8"/>
      <c r="R61" t="s">
        <v>96</v>
      </c>
      <c r="S61" s="98">
        <v>476910.57335158449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1.3481652527223204E-3</v>
      </c>
      <c r="P62" s="78">
        <f t="shared" si="0"/>
        <v>1.4933304836528397E-2</v>
      </c>
      <c r="Q62" s="8"/>
      <c r="R62" t="s">
        <v>97</v>
      </c>
      <c r="S62" s="98">
        <v>5346.6788500000002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3965892.7859203974</v>
      </c>
      <c r="T63" s="99">
        <v>48583446.270736039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4" t="s">
        <v>53</v>
      </c>
      <c r="H87" s="134"/>
      <c r="I87" s="134"/>
      <c r="J87" s="134"/>
      <c r="K87" s="134"/>
      <c r="L87" s="134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185</v>
      </c>
      <c r="P88" s="15" t="s">
        <v>14</v>
      </c>
      <c r="R88" s="17" t="s">
        <v>185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63.275303714034145</v>
      </c>
      <c r="P89" s="35">
        <v>723.77333545413217</v>
      </c>
      <c r="R89" s="33">
        <f>O89/SUM($O$89:$O$95)</f>
        <v>0.15062080042794709</v>
      </c>
      <c r="S89" s="33">
        <f>P89/SUM($P$89:$P$95)</f>
        <v>0.15403020322348099</v>
      </c>
    </row>
    <row r="90" spans="1:19" ht="18" x14ac:dyDescent="0.35">
      <c r="A90" s="102"/>
      <c r="B90" s="115" t="s">
        <v>185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170.88719252880222</v>
      </c>
      <c r="P90" s="35">
        <v>1860.9647428146218</v>
      </c>
      <c r="R90" s="33">
        <f t="shared" ref="R90:R95" si="1">O90/SUM($O$89:$O$95)</f>
        <v>0.40678059544207407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48.394385553175717</v>
      </c>
      <c r="P91" s="35">
        <v>595.27339265996068</v>
      </c>
      <c r="R91" s="33">
        <f t="shared" si="1"/>
        <v>0.11519819993564563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44.726218098093874</v>
      </c>
      <c r="P92" s="35">
        <v>546.732720945099</v>
      </c>
      <c r="R92" s="33">
        <f t="shared" si="1"/>
        <v>0.10646647862008866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13.707226313277438</v>
      </c>
      <c r="P93" s="35">
        <v>179.22709999999998</v>
      </c>
      <c r="R93" s="33">
        <f t="shared" si="1"/>
        <v>3.2628739457080627E-2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72.218184579810114</v>
      </c>
      <c r="P94" s="35">
        <v>738.33801062885232</v>
      </c>
      <c r="R94" s="33">
        <f t="shared" si="1"/>
        <v>0.17190847184272998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6.8882058299999986</v>
      </c>
      <c r="P95" s="35">
        <v>54.59597910639738</v>
      </c>
      <c r="R95" s="33">
        <f t="shared" si="1"/>
        <v>1.6396714274434017E-2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1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O99" s="36"/>
      <c r="P99" s="36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185</v>
      </c>
      <c r="P104" s="34" t="s">
        <v>14</v>
      </c>
      <c r="R104" s="34" t="s">
        <v>185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273.23383928705715</v>
      </c>
      <c r="P105" s="34">
        <v>2983.693959501094</v>
      </c>
      <c r="R105" s="33">
        <f>O105/O$117</f>
        <v>0.64887172441853624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19.131548980000002</v>
      </c>
      <c r="P106" s="34">
        <f>P112+P113</f>
        <v>207.57651458999999</v>
      </c>
      <c r="R106" s="33">
        <f t="shared" ref="R106:R110" si="3">O106/O$117</f>
        <v>4.5433322643497059E-2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64.844642589308009</v>
      </c>
      <c r="P107" s="34">
        <v>699.47896235999997</v>
      </c>
      <c r="R107" s="33">
        <f t="shared" si="3"/>
        <v>0.15399210861295776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39.012279501677376</v>
      </c>
      <c r="P108" s="34">
        <v>493.30829406133086</v>
      </c>
      <c r="R108" s="33">
        <f t="shared" si="3"/>
        <v>9.2645790652440663E-2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14.383335914794801</v>
      </c>
      <c r="P109" s="34">
        <v>188.07934901966567</v>
      </c>
      <c r="R109" s="33">
        <f t="shared" si="3"/>
        <v>3.4157335717553125E-2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10.467690380984914</v>
      </c>
      <c r="P110" s="34">
        <v>129.71040570749923</v>
      </c>
      <c r="R110" s="33">
        <f t="shared" si="3"/>
        <v>2.4858517985589589E-2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4.2779524899999997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14.853596490000001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1.7348923371200833E-2</v>
      </c>
      <c r="P115" s="34">
        <v>9.6945944381055043</v>
      </c>
      <c r="R115" s="33">
        <f>O115/O$117</f>
        <v>4.1199969425636855E-5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421.09068557719343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33"/>
      <c r="H122" s="103"/>
      <c r="I122" s="103"/>
      <c r="J122" s="103"/>
      <c r="K122" s="103"/>
      <c r="L122" s="102"/>
    </row>
    <row r="123" spans="1:19" ht="46.8" customHeight="1" x14ac:dyDescent="0.3">
      <c r="A123" s="101"/>
      <c r="B123" s="138" t="s">
        <v>40</v>
      </c>
      <c r="C123" s="138"/>
      <c r="D123" s="138"/>
      <c r="E123" s="138"/>
      <c r="F123" s="138"/>
      <c r="G123" s="137" t="s">
        <v>110</v>
      </c>
      <c r="H123" s="137"/>
      <c r="I123" s="137"/>
      <c r="J123" s="137"/>
      <c r="K123" s="137"/>
      <c r="L123" s="137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185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189.96474378808344</v>
      </c>
      <c r="P125" s="93">
        <v>2569.6725954133535</v>
      </c>
    </row>
    <row r="126" spans="1:19" ht="18" x14ac:dyDescent="0.35">
      <c r="A126" s="102"/>
      <c r="B126" s="115" t="s">
        <v>185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7.9640000000000004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77.662612816302143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39.801644974508299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24.687450000000002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2.3652545000000003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185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179.15648044628961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112.3021309717813</v>
      </c>
      <c r="P138" s="34">
        <f>P125-P127</f>
        <v>1509.1927364133535</v>
      </c>
      <c r="R138" t="s">
        <v>134</v>
      </c>
      <c r="S138" s="33">
        <f>O138/O$137</f>
        <v>0.6268382293067486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39.801644974508299</v>
      </c>
      <c r="P139" s="34">
        <f>P128-P129</f>
        <v>368.30978165015262</v>
      </c>
      <c r="R139" t="s">
        <v>135</v>
      </c>
      <c r="S139" s="33">
        <f t="shared" ref="S139:T140" si="4">O139/O$137</f>
        <v>0.22216134674760299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27.052704500000001</v>
      </c>
      <c r="P140" s="34">
        <f>P130+P131</f>
        <v>474.56219605947388</v>
      </c>
      <c r="R140" t="s">
        <v>136</v>
      </c>
      <c r="S140" s="33">
        <f t="shared" si="4"/>
        <v>0.15100042394564842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185</v>
      </c>
      <c r="P143" s="35" t="s">
        <v>14</v>
      </c>
      <c r="Q143" s="28"/>
      <c r="R143" s="34" t="s">
        <v>185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8.4348648200000031</v>
      </c>
      <c r="P144" s="34">
        <v>82.71645255982736</v>
      </c>
      <c r="Q144" s="29"/>
      <c r="R144" s="111">
        <f>O144/O$150</f>
        <v>4.7080991985264761E-2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23.702040130532602</v>
      </c>
      <c r="P145" s="34">
        <v>293.95875002000002</v>
      </c>
      <c r="Q145" s="30"/>
      <c r="R145" s="111">
        <f>O145/O$150</f>
        <v>0.1322979781221946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32.815933895756984</v>
      </c>
      <c r="P146" s="34">
        <v>359.59276477999998</v>
      </c>
      <c r="R146" s="111">
        <f t="shared" ref="R146:S148" si="5">O146/O$150</f>
        <v>0.18316911458636895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113.0736416</v>
      </c>
      <c r="P147" s="34">
        <v>1461.0567176631525</v>
      </c>
      <c r="R147" s="111">
        <f>O147/O$150</f>
        <v>0.6311445799690123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1.1299999999999999</v>
      </c>
      <c r="P148" s="34">
        <v>154.74002910000002</v>
      </c>
      <c r="R148" s="111">
        <f t="shared" si="5"/>
        <v>6.3073353371594591E-3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179.15648044628958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33"/>
      <c r="H155" s="103"/>
      <c r="I155" s="103"/>
      <c r="J155" s="103"/>
      <c r="K155" s="103"/>
      <c r="L155" s="102"/>
      <c r="R155" s="84" t="s">
        <v>159</v>
      </c>
    </row>
    <row r="156" spans="1:20" ht="34.799999999999997" customHeight="1" x14ac:dyDescent="0.3">
      <c r="A156" s="101"/>
      <c r="B156" s="138" t="s">
        <v>150</v>
      </c>
      <c r="C156" s="138"/>
      <c r="D156" s="138"/>
      <c r="E156" s="138"/>
      <c r="F156" s="138"/>
      <c r="G156" s="137" t="s">
        <v>151</v>
      </c>
      <c r="H156" s="137"/>
      <c r="I156" s="137"/>
      <c r="J156" s="137"/>
      <c r="K156" s="137"/>
      <c r="L156" s="137"/>
      <c r="N156" s="114" t="s">
        <v>67</v>
      </c>
      <c r="O156" s="17" t="s">
        <v>185</v>
      </c>
      <c r="P156" s="15" t="s">
        <v>14</v>
      </c>
      <c r="R156" s="34" t="s">
        <v>185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17.957627381594655</v>
      </c>
      <c r="P157" s="34">
        <v>256.01815940211753</v>
      </c>
      <c r="R157" s="111">
        <f>O157/O$161</f>
        <v>7.0099462768723864E-2</v>
      </c>
      <c r="S157" s="111">
        <f>P157/P$161</f>
        <v>7.3243137069907011E-2</v>
      </c>
    </row>
    <row r="158" spans="1:20" ht="18" x14ac:dyDescent="0.35">
      <c r="A158" s="102"/>
      <c r="B158" s="115" t="s">
        <v>185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33.296994192725634</v>
      </c>
      <c r="P158" s="34">
        <v>453.016347</v>
      </c>
      <c r="R158" s="111">
        <f t="shared" ref="R158:S160" si="6">O158/O$161</f>
        <v>0.12997827358394129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201.70191631485702</v>
      </c>
      <c r="P159" s="34">
        <v>2713.0568480789875</v>
      </c>
      <c r="R159" s="111">
        <f t="shared" si="6"/>
        <v>0.78736437017204675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3.2170000000000001</v>
      </c>
      <c r="P160" s="34">
        <v>73.36459735450056</v>
      </c>
      <c r="R160" s="111">
        <f t="shared" si="6"/>
        <v>1.2557893475288224E-2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256.17353788917728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185</v>
      </c>
      <c r="P163" s="35" t="s">
        <v>14</v>
      </c>
      <c r="R163" s="34" t="s">
        <v>185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3.6120000000000001</v>
      </c>
      <c r="P164" s="34">
        <v>77.612089756618104</v>
      </c>
      <c r="R164" s="111">
        <f>O164/O$168</f>
        <v>1.4099816982511988E-2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0.49470973000000001</v>
      </c>
      <c r="P165" s="34">
        <v>6.1607507600000009</v>
      </c>
      <c r="R165" s="111">
        <f t="shared" ref="R165:S166" si="7">O165/O$168</f>
        <v>1.9311507897198008E-3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252.06682815917731</v>
      </c>
      <c r="P166" s="34">
        <v>3411.6831113189874</v>
      </c>
      <c r="R166" s="111">
        <f t="shared" si="7"/>
        <v>0.98396903222776833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256.17353788917728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0.200000000000003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39" t="s">
        <v>113</v>
      </c>
      <c r="I189" s="139"/>
      <c r="J189" s="139"/>
      <c r="K189" s="139"/>
      <c r="L189" s="139"/>
      <c r="N189" s="31" t="s">
        <v>137</v>
      </c>
      <c r="O189" s="9" t="s">
        <v>185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39.116834985644012</v>
      </c>
      <c r="P190" s="34">
        <v>516.4193348107973</v>
      </c>
      <c r="R190" s="33">
        <f>O190/O$196</f>
        <v>6.0475832798897282E-2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377.99341823673075</v>
      </c>
      <c r="P191" s="34">
        <v>4127.0575579288097</v>
      </c>
      <c r="R191" s="33">
        <f t="shared" ref="R191:S194" si="8">O191/O$196</f>
        <v>0.58438947754228243</v>
      </c>
      <c r="S191" s="33">
        <f t="shared" si="8"/>
        <v>0.53555290777732756</v>
      </c>
    </row>
    <row r="192" spans="1:19" ht="18" x14ac:dyDescent="0.35">
      <c r="A192" s="102"/>
      <c r="B192" s="115" t="s">
        <v>185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65.470019204482369</v>
      </c>
      <c r="P192" s="34">
        <v>1005.9931509512257</v>
      </c>
      <c r="R192" s="33">
        <f t="shared" si="8"/>
        <v>0.10121866802884139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134.98214576526721</v>
      </c>
      <c r="P193" s="34">
        <v>1631.9349999999995</v>
      </c>
      <c r="R193" s="33">
        <f t="shared" si="8"/>
        <v>0.20868655864239993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29.255214162287345</v>
      </c>
      <c r="P194" s="34">
        <v>424.75712627493999</v>
      </c>
      <c r="R194" s="33">
        <f t="shared" si="8"/>
        <v>4.5229462987579003E-2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646.81763235441167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  <c r="N199" s="84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  <c r="O205" s="36"/>
      <c r="P205" s="36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  <c r="O206" s="96"/>
      <c r="P206" s="96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21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21" ht="15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185</v>
      </c>
      <c r="P210" s="9" t="s">
        <v>14</v>
      </c>
      <c r="R210" s="9" t="s">
        <v>185</v>
      </c>
      <c r="S210" s="9" t="s">
        <v>14</v>
      </c>
    </row>
    <row r="211" spans="1:21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399.24796053528235</v>
      </c>
      <c r="P211" s="34">
        <f>SUM(P212:P215)</f>
        <v>5338.6198026668026</v>
      </c>
      <c r="R211" s="33">
        <f>O211/O$218</f>
        <v>0.83715476830276037</v>
      </c>
      <c r="S211" s="33">
        <f>P211/P$218</f>
        <v>0.83427670843248403</v>
      </c>
    </row>
    <row r="212" spans="1:21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223.45948330543214</v>
      </c>
      <c r="P212" s="34">
        <v>2924.2187915342138</v>
      </c>
      <c r="R212" s="33">
        <f t="shared" ref="R212:S216" si="9">O212/O$218</f>
        <v>0.46855636211842799</v>
      </c>
      <c r="S212" s="33">
        <f t="shared" si="9"/>
        <v>0.45697347222945567</v>
      </c>
      <c r="T212" s="33"/>
      <c r="U212" s="33"/>
    </row>
    <row r="213" spans="1:21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32.707770679219905</v>
      </c>
      <c r="P213" s="34">
        <v>459.79630259744005</v>
      </c>
      <c r="R213" s="33">
        <f t="shared" si="9"/>
        <v>6.8582607530295464E-2</v>
      </c>
      <c r="S213" s="33">
        <f t="shared" si="9"/>
        <v>7.185328044690506E-2</v>
      </c>
      <c r="T213" s="33"/>
      <c r="U213" s="33"/>
    </row>
    <row r="214" spans="1:21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140.58770655063029</v>
      </c>
      <c r="P214" s="34">
        <v>1923.1835452244393</v>
      </c>
      <c r="R214" s="33">
        <f t="shared" si="9"/>
        <v>0.29478840354203523</v>
      </c>
      <c r="S214" s="33">
        <f t="shared" si="9"/>
        <v>0.30053970822568793</v>
      </c>
      <c r="T214" s="33"/>
      <c r="U214" s="33"/>
    </row>
    <row r="215" spans="1:21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2.4929999999999999</v>
      </c>
      <c r="P215" s="34">
        <v>31.421163310709488</v>
      </c>
      <c r="R215" s="33">
        <f t="shared" si="9"/>
        <v>5.227395112001698E-3</v>
      </c>
      <c r="S215" s="33">
        <f t="shared" si="9"/>
        <v>4.9102475304354104E-3</v>
      </c>
      <c r="T215" s="33"/>
      <c r="U215" s="33"/>
    </row>
    <row r="216" spans="1:21" ht="15" thickBot="1" x14ac:dyDescent="0.35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77.662612816302143</v>
      </c>
      <c r="P216" s="34">
        <v>1060.479859</v>
      </c>
      <c r="R216" s="33">
        <f t="shared" si="9"/>
        <v>0.16284523169723958</v>
      </c>
      <c r="S216" s="33">
        <f t="shared" si="9"/>
        <v>0.16572329156751592</v>
      </c>
    </row>
    <row r="217" spans="1:21" x14ac:dyDescent="0.3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21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476.9105733515845</v>
      </c>
      <c r="P218" s="36">
        <f>SUM(P212:P216)</f>
        <v>6399.0996616668026</v>
      </c>
    </row>
    <row r="219" spans="1:21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21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G123:L123"/>
    <mergeCell ref="B155:G155"/>
    <mergeCell ref="B156:F156"/>
    <mergeCell ref="G156:L156"/>
    <mergeCell ref="B36:J36"/>
    <mergeCell ref="B86:F86"/>
    <mergeCell ref="B87:F87"/>
    <mergeCell ref="G87:L87"/>
    <mergeCell ref="B122:G122"/>
    <mergeCell ref="B1:J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8" scale="47" fitToWidth="2" fitToHeight="2" orientation="portrait" verticalDpi="0" r:id="rId1"/>
  <rowBreaks count="2" manualBreakCount="2">
    <brk id="76" max="11" man="1"/>
    <brk id="223" max="11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A1:V240"/>
  <sheetViews>
    <sheetView showGridLines="0" view="pageBreakPreview" zoomScale="85" zoomScaleNormal="100" zoomScaleSheetLayoutView="85" workbookViewId="0">
      <selection activeCell="B1" sqref="B1:J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178</v>
      </c>
      <c r="C1" s="123"/>
      <c r="D1" s="123"/>
      <c r="E1" s="123"/>
      <c r="F1" s="123"/>
      <c r="G1" s="123"/>
      <c r="H1" s="123"/>
      <c r="I1" s="123"/>
      <c r="J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19.8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28.2" thickBot="1" x14ac:dyDescent="0.35">
      <c r="B7" s="47" t="s">
        <v>1</v>
      </c>
      <c r="C7" s="47" t="s">
        <v>179</v>
      </c>
      <c r="D7" s="40" t="s">
        <v>14</v>
      </c>
      <c r="F7" s="40"/>
      <c r="G7" s="57" t="s">
        <v>179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4.9858782671110352E-2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179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0.11845311235826686</v>
      </c>
      <c r="D9" s="42">
        <v>0.13994028984942111</v>
      </c>
      <c r="F9" s="41" t="s">
        <v>4</v>
      </c>
      <c r="G9" s="62">
        <v>0.33127140715386572</v>
      </c>
      <c r="H9" s="63">
        <v>7.5016892129675244E-2</v>
      </c>
      <c r="I9" s="64">
        <v>0.36047415476561423</v>
      </c>
      <c r="J9" s="62">
        <v>8.1659523290313285E-2</v>
      </c>
      <c r="N9" t="s">
        <v>79</v>
      </c>
      <c r="O9" s="97">
        <v>134458.20000000001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0.24515862843899783</v>
      </c>
      <c r="D10" s="44">
        <v>0.28413773162698314</v>
      </c>
      <c r="F10" s="43" t="s">
        <v>5</v>
      </c>
      <c r="G10" s="63">
        <v>0.20970325516977664</v>
      </c>
      <c r="H10" s="63">
        <v>0.11960884599561926</v>
      </c>
      <c r="I10" s="65">
        <v>0.20142800565756105</v>
      </c>
      <c r="J10" s="63">
        <v>0.14125485267800492</v>
      </c>
      <c r="N10" t="s">
        <v>80</v>
      </c>
      <c r="O10" s="97">
        <v>53047.6</v>
      </c>
      <c r="P10" s="97">
        <v>929332.20000000007</v>
      </c>
    </row>
    <row r="11" spans="1:16" ht="15" x14ac:dyDescent="0.25">
      <c r="A11" s="1"/>
      <c r="B11" s="51" t="s">
        <v>83</v>
      </c>
      <c r="C11" s="52">
        <v>9.9552536533384653E-2</v>
      </c>
      <c r="D11" s="44">
        <v>0.12051227653503944</v>
      </c>
      <c r="F11" s="43" t="s">
        <v>6</v>
      </c>
      <c r="G11" s="63">
        <v>0.29823415025402961</v>
      </c>
      <c r="H11" s="63">
        <v>0.12315615624419753</v>
      </c>
      <c r="I11" s="65">
        <v>0.25354744408649332</v>
      </c>
      <c r="J11" s="63">
        <v>0.1525812836361822</v>
      </c>
      <c r="N11" t="s">
        <v>81</v>
      </c>
      <c r="O11" s="97">
        <v>19653.599999999999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9.6149736024774113E-2</v>
      </c>
      <c r="D12" s="53">
        <v>0.10746981472556347</v>
      </c>
      <c r="F12" s="66" t="s">
        <v>7</v>
      </c>
      <c r="G12" s="67">
        <v>0.16079118742232804</v>
      </c>
      <c r="H12" s="68">
        <v>0.19771248345991407</v>
      </c>
      <c r="I12" s="69">
        <v>0.18455039549033136</v>
      </c>
      <c r="J12" s="67">
        <v>0.2349757330608426</v>
      </c>
      <c r="N12" t="s">
        <v>85</v>
      </c>
      <c r="O12" s="97">
        <v>39490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0.67396364346153181</v>
      </c>
      <c r="D13" s="42">
        <v>0.64375184981710731</v>
      </c>
      <c r="F13" s="70" t="s">
        <v>8</v>
      </c>
      <c r="G13" s="67">
        <v>1</v>
      </c>
      <c r="H13" s="67">
        <f>$C$9</f>
        <v>0.11845311235826686</v>
      </c>
      <c r="I13" s="69">
        <v>1</v>
      </c>
      <c r="J13" s="67">
        <f>$D$9</f>
        <v>0.13994028984942111</v>
      </c>
      <c r="N13" t="s">
        <v>161</v>
      </c>
      <c r="O13" s="97">
        <v>132218.6</v>
      </c>
      <c r="P13" s="97">
        <v>2643662.2000000002</v>
      </c>
    </row>
    <row r="14" spans="1:16" x14ac:dyDescent="0.3">
      <c r="A14" s="1"/>
      <c r="B14" s="54" t="s">
        <v>0</v>
      </c>
      <c r="C14" s="52">
        <v>0.40586708203530636</v>
      </c>
      <c r="D14" s="44">
        <v>0.36280824280432827</v>
      </c>
      <c r="F14" s="3" t="s">
        <v>9</v>
      </c>
      <c r="N14" t="s">
        <v>160</v>
      </c>
      <c r="O14" s="97">
        <v>31682.2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0.84243325872744945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0.42735356975459149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8.8000000000000009E-2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39.6" customHeight="1" thickBot="1" x14ac:dyDescent="0.45">
      <c r="A21" s="1"/>
      <c r="B21" s="129" t="s">
        <v>49</v>
      </c>
      <c r="C21" s="129"/>
      <c r="D21" s="129"/>
      <c r="F21" s="127" t="s">
        <v>63</v>
      </c>
      <c r="G21" s="127"/>
      <c r="H21" s="127"/>
      <c r="I21" s="127"/>
      <c r="N21" s="9"/>
      <c r="O21" s="9" t="s">
        <v>179</v>
      </c>
      <c r="P21" s="9" t="s">
        <v>14</v>
      </c>
    </row>
    <row r="22" spans="1:18" ht="28.2" thickBot="1" x14ac:dyDescent="0.35">
      <c r="A22" s="1"/>
      <c r="B22" s="40"/>
      <c r="C22" s="40" t="s">
        <v>179</v>
      </c>
      <c r="D22" s="40" t="s">
        <v>14</v>
      </c>
      <c r="F22" s="71" t="s">
        <v>12</v>
      </c>
      <c r="G22" s="72"/>
      <c r="H22" s="83" t="s">
        <v>179</v>
      </c>
      <c r="I22" s="83" t="s">
        <v>14</v>
      </c>
      <c r="N22" s="10" t="s">
        <v>20</v>
      </c>
      <c r="O22" s="86">
        <f>SUM(O23:O26)</f>
        <v>347.28479109686344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0.39452855980520335</v>
      </c>
      <c r="D23" s="42">
        <f>P10/P9</f>
        <v>0.37947086778995631</v>
      </c>
      <c r="F23" s="118" t="s">
        <v>19</v>
      </c>
      <c r="G23" s="119"/>
      <c r="H23" s="82">
        <f>O34/S34</f>
        <v>4.7249257974759783E-2</v>
      </c>
      <c r="I23" s="82">
        <f>P34/T34</f>
        <v>4.5171429044609093E-2</v>
      </c>
      <c r="N23" s="11" t="s">
        <v>21</v>
      </c>
      <c r="O23" s="87">
        <v>184.69241525787623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0.37048989963730683</v>
      </c>
      <c r="D24" s="44">
        <f>P11/P10</f>
        <v>0.28487165299986378</v>
      </c>
      <c r="F24" s="120" t="s">
        <v>88</v>
      </c>
      <c r="G24" s="122"/>
      <c r="H24" s="73">
        <f>O34/S35</f>
        <v>2938.5985287936974</v>
      </c>
      <c r="I24" s="73">
        <f>P34/T35</f>
        <v>3151.6646231301811</v>
      </c>
      <c r="N24" s="11" t="s">
        <v>22</v>
      </c>
      <c r="O24" s="87">
        <v>35.399008234700744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0.73548387096774193</v>
      </c>
      <c r="D25" s="44">
        <f>P11/P30</f>
        <v>0.65269499461553349</v>
      </c>
      <c r="F25" s="118" t="s">
        <v>50</v>
      </c>
      <c r="G25" s="119"/>
      <c r="H25" s="74">
        <f>O35/S38</f>
        <v>5305.7392892485632</v>
      </c>
      <c r="I25" s="74">
        <f>P35/T38</f>
        <v>4945.6766255592129</v>
      </c>
      <c r="N25" s="11" t="s">
        <v>23</v>
      </c>
      <c r="O25" s="87">
        <v>124.92861060428646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0.23961984168641931</v>
      </c>
      <c r="D26" s="44">
        <f>P14/P13</f>
        <v>0.20843782537723618</v>
      </c>
      <c r="F26" s="120" t="s">
        <v>15</v>
      </c>
      <c r="G26" s="121"/>
      <c r="H26" s="73">
        <f>O38/S39</f>
        <v>14689.028429039934</v>
      </c>
      <c r="I26" s="73">
        <f>P38/T39</f>
        <v>15496.956067787578</v>
      </c>
      <c r="N26" s="11" t="s">
        <v>116</v>
      </c>
      <c r="O26" s="87">
        <v>2.2647569999999999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0.19432907505462274</v>
      </c>
      <c r="D27" s="46">
        <f>P12/T41/1000000</f>
        <v>0.15889259696579697</v>
      </c>
      <c r="F27" s="118" t="s">
        <v>91</v>
      </c>
      <c r="G27" s="119"/>
      <c r="H27" s="74">
        <f>O39/S41</f>
        <v>1186.2919946134602</v>
      </c>
      <c r="I27" s="74">
        <f>P39/T41</f>
        <v>1120.8834585394152</v>
      </c>
      <c r="N27" s="12" t="s">
        <v>35</v>
      </c>
      <c r="O27" s="88">
        <v>77.323175640000215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12996.21252514271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7260.1114305311321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514.20597451047843</v>
      </c>
      <c r="I30" s="75">
        <f>P40/T41</f>
        <v>547.99449647004792</v>
      </c>
      <c r="N30" s="8" t="s">
        <v>20</v>
      </c>
      <c r="O30" s="98">
        <v>26722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159.84414391562134</v>
      </c>
      <c r="I31" s="74">
        <f>P41/T40</f>
        <v>132.50886364249513</v>
      </c>
      <c r="N31" s="8" t="s">
        <v>37</v>
      </c>
      <c r="O31" s="98">
        <v>10650.411688563221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179</v>
      </c>
      <c r="P33" s="77" t="s">
        <v>14</v>
      </c>
      <c r="R33" s="84" t="s">
        <v>77</v>
      </c>
      <c r="S33" s="76" t="s">
        <v>179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5041.3068288749701</v>
      </c>
      <c r="P34" s="100">
        <v>96665.231984017853</v>
      </c>
      <c r="R34" t="s">
        <v>73</v>
      </c>
      <c r="S34" s="81">
        <v>106696</v>
      </c>
      <c r="T34" s="81">
        <v>2139964</v>
      </c>
    </row>
    <row r="35" spans="1:20" ht="15" customHeight="1" x14ac:dyDescent="0.3">
      <c r="N35" t="s">
        <v>70</v>
      </c>
      <c r="O35" s="100">
        <v>370.3406023895497</v>
      </c>
      <c r="P35" s="100">
        <v>7665.1846814357732</v>
      </c>
      <c r="R35" t="s">
        <v>145</v>
      </c>
      <c r="S35" s="80">
        <v>1.7155480000000001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2503.9407494422444</v>
      </c>
      <c r="P38" s="100">
        <v>48081.78571328181</v>
      </c>
      <c r="R38" t="s">
        <v>142</v>
      </c>
      <c r="S38" s="80">
        <v>6.9800000000000001E-2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241.06876880939049</v>
      </c>
      <c r="P39" s="100">
        <v>4810.9797606676966</v>
      </c>
      <c r="R39" t="s">
        <v>87</v>
      </c>
      <c r="S39" s="80">
        <v>0.17046333333333336</v>
      </c>
      <c r="T39" s="80">
        <v>3.1026600000000002</v>
      </c>
    </row>
    <row r="40" spans="1:20" x14ac:dyDescent="0.3">
      <c r="N40" t="s">
        <v>75</v>
      </c>
      <c r="O40" s="100">
        <v>104.49282449222333</v>
      </c>
      <c r="P40" s="100">
        <v>2352.0647141229797</v>
      </c>
      <c r="R40" t="s">
        <v>143</v>
      </c>
      <c r="S40" s="80">
        <v>1.5123359999999999</v>
      </c>
      <c r="T40" s="80">
        <v>26.379034999999998</v>
      </c>
    </row>
    <row r="41" spans="1:20" ht="16.5" customHeight="1" x14ac:dyDescent="0.3">
      <c r="N41" t="s">
        <v>76</v>
      </c>
      <c r="O41" s="100">
        <v>241.73805323277512</v>
      </c>
      <c r="P41" s="100">
        <v>3495.4559518356059</v>
      </c>
      <c r="R41" t="s">
        <v>144</v>
      </c>
      <c r="S41" s="80">
        <v>0.203212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179</v>
      </c>
      <c r="P54" s="77" t="s">
        <v>14</v>
      </c>
      <c r="Q54" s="8"/>
      <c r="R54" s="8"/>
      <c r="S54" s="76" t="s">
        <v>179</v>
      </c>
      <c r="T54" s="76" t="s">
        <v>14</v>
      </c>
    </row>
    <row r="55" spans="1:22" ht="15" x14ac:dyDescent="0.25">
      <c r="N55" s="14" t="s">
        <v>64</v>
      </c>
      <c r="O55" s="78">
        <f>S55/S$63</f>
        <v>0.30601019090412401</v>
      </c>
      <c r="P55" s="78">
        <f>T55/T$63</f>
        <v>0.33259667816584826</v>
      </c>
      <c r="Q55" s="8"/>
      <c r="R55" t="s">
        <v>92</v>
      </c>
      <c r="S55" s="98">
        <v>776459.87836085702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9.5007484636700834E-2</v>
      </c>
      <c r="P56" s="78">
        <f t="shared" si="0"/>
        <v>9.902508220306229E-2</v>
      </c>
      <c r="Q56" s="8"/>
      <c r="R56" t="s">
        <v>72</v>
      </c>
      <c r="S56" s="98">
        <v>241068.76880939049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1.2674289380169509E-2</v>
      </c>
      <c r="P57" s="78">
        <f t="shared" si="0"/>
        <v>1.3459876536269096E-2</v>
      </c>
      <c r="Q57" s="8"/>
      <c r="R57" t="s">
        <v>93</v>
      </c>
      <c r="S57" s="98">
        <v>32159.311954156536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0.201263568547314</v>
      </c>
      <c r="P58" s="78">
        <f t="shared" si="0"/>
        <v>0.21765777191360922</v>
      </c>
      <c r="Q58" s="8"/>
      <c r="R58" t="s">
        <v>94</v>
      </c>
      <c r="S58" s="98">
        <v>510679.35185753769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0.10734078159832916</v>
      </c>
      <c r="P59" s="78">
        <f t="shared" si="0"/>
        <v>0.1086677781989613</v>
      </c>
      <c r="Q59" s="8"/>
      <c r="R59" t="s">
        <v>95</v>
      </c>
      <c r="S59" s="98">
        <v>272362.85816739692</v>
      </c>
      <c r="T59" s="98">
        <v>5279455.1634894973</v>
      </c>
    </row>
    <row r="60" spans="1:22" x14ac:dyDescent="0.3">
      <c r="N60" s="14" t="s">
        <v>67</v>
      </c>
      <c r="O60" s="78">
        <f t="shared" si="0"/>
        <v>0.10696770320473584</v>
      </c>
      <c r="P60" s="78">
        <f t="shared" si="0"/>
        <v>8.0998691465943795E-2</v>
      </c>
      <c r="Q60" s="8"/>
      <c r="R60" t="s">
        <v>86</v>
      </c>
      <c r="S60" s="98">
        <v>271416.22170652397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0.16734202060106065</v>
      </c>
      <c r="P61" s="78">
        <f t="shared" si="0"/>
        <v>0.13171358050656165</v>
      </c>
      <c r="Q61" s="8"/>
      <c r="R61" t="s">
        <v>96</v>
      </c>
      <c r="S61" s="98">
        <v>424607.96673686366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9.5006649987965021E-4</v>
      </c>
      <c r="P62" s="78">
        <f t="shared" si="0"/>
        <v>1.4933304836528397E-2</v>
      </c>
      <c r="Q62" s="8"/>
      <c r="R62" t="s">
        <v>97</v>
      </c>
      <c r="S62" s="98">
        <v>2410.66651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2537366.0794327254</v>
      </c>
      <c r="T63" s="99">
        <v>48583446.270736039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5" t="s">
        <v>53</v>
      </c>
      <c r="H87" s="135"/>
      <c r="I87" s="135"/>
      <c r="J87" s="135"/>
      <c r="K87" s="135"/>
      <c r="L87" s="135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179</v>
      </c>
      <c r="P88" s="15" t="s">
        <v>14</v>
      </c>
      <c r="R88" s="17" t="s">
        <v>179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40.296763710562836</v>
      </c>
      <c r="P89" s="35">
        <v>723.77333545413217</v>
      </c>
      <c r="R89" s="33">
        <f>O89/SUM($O$89:$O$95)</f>
        <v>0.16932469411173348</v>
      </c>
      <c r="S89" s="33">
        <f>P89/SUM($P$89:$P$95)</f>
        <v>0.15403020322348099</v>
      </c>
    </row>
    <row r="90" spans="1:19" ht="18" x14ac:dyDescent="0.35">
      <c r="A90" s="102"/>
      <c r="B90" s="115" t="s">
        <v>179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93.742156974153531</v>
      </c>
      <c r="P90" s="35">
        <v>1860.9647428146218</v>
      </c>
      <c r="R90" s="33">
        <f t="shared" ref="R90:R95" si="1">O90/SUM($O$89:$O$95)</f>
        <v>0.39389917684287779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29.919471558629539</v>
      </c>
      <c r="P91" s="35">
        <v>595.27339265996068</v>
      </c>
      <c r="R91" s="33">
        <f t="shared" si="1"/>
        <v>0.12571990659194546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21.303728058719138</v>
      </c>
      <c r="P92" s="35">
        <v>546.732720945099</v>
      </c>
      <c r="R92" s="33">
        <f t="shared" si="1"/>
        <v>8.9517045658845759E-2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11.183935202227802</v>
      </c>
      <c r="P93" s="35">
        <v>179.22709999999998</v>
      </c>
      <c r="R93" s="33">
        <f t="shared" si="1"/>
        <v>4.6994255436604161E-2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38.452523845124524</v>
      </c>
      <c r="P94" s="35">
        <v>738.33801062885232</v>
      </c>
      <c r="R94" s="33">
        <f t="shared" si="1"/>
        <v>0.16157530378036675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3.0865764599999999</v>
      </c>
      <c r="P95" s="35">
        <v>54.59597910639738</v>
      </c>
      <c r="R95" s="33">
        <f t="shared" si="1"/>
        <v>1.2969617577626495E-2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1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O99" s="36"/>
      <c r="P99" s="36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179</v>
      </c>
      <c r="P104" s="34" t="s">
        <v>14</v>
      </c>
      <c r="R104" s="34" t="s">
        <v>179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160.52682951637684</v>
      </c>
      <c r="P105" s="34">
        <v>2983.693959501094</v>
      </c>
      <c r="R105" s="33">
        <f>O105/O$117</f>
        <v>0.67279372936470305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8.8194963399999988</v>
      </c>
      <c r="P106" s="34">
        <f>P112+P113</f>
        <v>207.57651458999999</v>
      </c>
      <c r="R106" s="33">
        <f t="shared" ref="R106:R110" si="3">O106/O$117</f>
        <v>3.6963925915584075E-2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39.911401726339029</v>
      </c>
      <c r="P107" s="34">
        <v>699.47896235999997</v>
      </c>
      <c r="R107" s="33">
        <f t="shared" si="3"/>
        <v>0.16727509596080975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19.041738498072917</v>
      </c>
      <c r="P108" s="34">
        <v>493.30829406133086</v>
      </c>
      <c r="R108" s="33">
        <f t="shared" si="3"/>
        <v>7.9806984890329072E-2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4.5458174158006521</v>
      </c>
      <c r="P109" s="34">
        <v>188.07934901966567</v>
      </c>
      <c r="R109" s="33">
        <f t="shared" si="3"/>
        <v>1.9052251024963537E-2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5.7427777554421011</v>
      </c>
      <c r="P110" s="34">
        <v>129.71040570749923</v>
      </c>
      <c r="R110" s="33">
        <f t="shared" si="3"/>
        <v>2.4068904086854699E-2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2.4619954799999997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6.3575008599999991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9.3312473858538064E-3</v>
      </c>
      <c r="P115" s="34">
        <v>9.6945944381055043</v>
      </c>
      <c r="R115" s="33">
        <f>O115/O$117</f>
        <v>3.910875675590877E-5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238.59739249941737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03"/>
      <c r="H122" s="103"/>
      <c r="I122" s="103"/>
      <c r="J122" s="103"/>
      <c r="K122" s="103"/>
      <c r="L122" s="102"/>
    </row>
    <row r="123" spans="1:19" ht="62.4" customHeight="1" x14ac:dyDescent="0.3">
      <c r="A123" s="101"/>
      <c r="B123" s="138" t="s">
        <v>40</v>
      </c>
      <c r="C123" s="138"/>
      <c r="D123" s="138"/>
      <c r="E123" s="138"/>
      <c r="F123" s="138"/>
      <c r="G123" s="137" t="s">
        <v>110</v>
      </c>
      <c r="H123" s="137"/>
      <c r="I123" s="137"/>
      <c r="J123" s="137"/>
      <c r="K123" s="137"/>
      <c r="L123" s="137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179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173.05734422929487</v>
      </c>
      <c r="P125" s="93">
        <v>2569.6725954133535</v>
      </c>
    </row>
    <row r="126" spans="1:19" ht="18" x14ac:dyDescent="0.35">
      <c r="A126" s="102"/>
      <c r="B126" s="115" t="s">
        <v>179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13.645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77.323175640000215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4.5729741165813786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2.4341260263473057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1.75155576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179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104.49282449222333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95.734168589294654</v>
      </c>
      <c r="P138" s="34">
        <f>P125-P127</f>
        <v>1509.1927364133535</v>
      </c>
      <c r="R138" t="s">
        <v>134</v>
      </c>
      <c r="S138" s="33">
        <f>O138/O$137</f>
        <v>0.91617935541994533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4.5729741165813786</v>
      </c>
      <c r="P139" s="34">
        <f>P128-P129</f>
        <v>368.30978165015262</v>
      </c>
      <c r="R139" t="s">
        <v>135</v>
      </c>
      <c r="S139" s="33">
        <f t="shared" ref="S139:T140" si="4">O139/O$137</f>
        <v>4.3763522890719761E-2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4.1856817863473061</v>
      </c>
      <c r="P140" s="34">
        <f>P130+P131</f>
        <v>474.56219605947388</v>
      </c>
      <c r="R140" t="s">
        <v>136</v>
      </c>
      <c r="S140" s="33">
        <f t="shared" si="4"/>
        <v>4.0057121689334917E-2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179</v>
      </c>
      <c r="P143" s="35" t="s">
        <v>14</v>
      </c>
      <c r="Q143" s="28"/>
      <c r="R143" s="34" t="s">
        <v>179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5.1999476799999984</v>
      </c>
      <c r="P144" s="34">
        <v>82.71645255982736</v>
      </c>
      <c r="Q144" s="29"/>
      <c r="R144" s="111">
        <f>O144/O$150</f>
        <v>4.9763681910876024E-2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4.8507239519397105</v>
      </c>
      <c r="P145" s="34">
        <v>293.95875002000002</v>
      </c>
      <c r="Q145" s="30"/>
      <c r="R145" s="111">
        <f>O145/O$150</f>
        <v>4.6421598569198551E-2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20.66373783393632</v>
      </c>
      <c r="P146" s="34">
        <v>359.59276477999998</v>
      </c>
      <c r="R146" s="111">
        <f t="shared" ref="R146:S148" si="5">O146/O$150</f>
        <v>0.19775269674592991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71.87182820000001</v>
      </c>
      <c r="P147" s="34">
        <v>1461.0567176631525</v>
      </c>
      <c r="R147" s="111">
        <f>O147/O$150</f>
        <v>0.68781591988978075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1.9065868263473056</v>
      </c>
      <c r="P148" s="34">
        <v>154.74002910000002</v>
      </c>
      <c r="R148" s="111">
        <f t="shared" si="5"/>
        <v>1.8246102884214785E-2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104.49282449222335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03"/>
      <c r="H155" s="103"/>
      <c r="I155" s="103"/>
      <c r="J155" s="103"/>
      <c r="K155" s="103"/>
      <c r="L155" s="102"/>
      <c r="R155" s="84" t="s">
        <v>159</v>
      </c>
    </row>
    <row r="156" spans="1:20" ht="46.8" customHeight="1" x14ac:dyDescent="0.3">
      <c r="A156" s="101"/>
      <c r="B156" s="138" t="s">
        <v>150</v>
      </c>
      <c r="C156" s="138"/>
      <c r="D156" s="138"/>
      <c r="E156" s="138"/>
      <c r="F156" s="138"/>
      <c r="G156" s="137" t="s">
        <v>151</v>
      </c>
      <c r="H156" s="137"/>
      <c r="I156" s="137"/>
      <c r="J156" s="137"/>
      <c r="K156" s="137"/>
      <c r="L156" s="137"/>
      <c r="N156" s="114" t="s">
        <v>67</v>
      </c>
      <c r="O156" s="17" t="s">
        <v>179</v>
      </c>
      <c r="P156" s="15" t="s">
        <v>14</v>
      </c>
      <c r="R156" s="34" t="s">
        <v>179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17.679508033636004</v>
      </c>
      <c r="P157" s="34">
        <v>256.01815940211753</v>
      </c>
      <c r="R157" s="111">
        <f>O157/O$161</f>
        <v>7.3134981428066681E-2</v>
      </c>
      <c r="S157" s="111">
        <f>P157/P$161</f>
        <v>7.3243137069907011E-2</v>
      </c>
    </row>
    <row r="158" spans="1:20" ht="18" x14ac:dyDescent="0.35">
      <c r="A158" s="102"/>
      <c r="B158" s="115" t="s">
        <v>179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33.622186678704018</v>
      </c>
      <c r="P158" s="34">
        <v>453.016347</v>
      </c>
      <c r="R158" s="111">
        <f t="shared" ref="R158:S160" si="6">O158/O$161</f>
        <v>0.13908520495252122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183.5715155204351</v>
      </c>
      <c r="P159" s="34">
        <v>2713.0568480789875</v>
      </c>
      <c r="R159" s="111">
        <f t="shared" si="6"/>
        <v>0.75938195524256102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6.8648429999999996</v>
      </c>
      <c r="P160" s="34">
        <v>73.36459735450056</v>
      </c>
      <c r="R160" s="111">
        <f t="shared" si="6"/>
        <v>2.839785837685093E-2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241.73805323277514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179</v>
      </c>
      <c r="P163" s="35" t="s">
        <v>14</v>
      </c>
      <c r="R163" s="34" t="s">
        <v>179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6.8648429999999996</v>
      </c>
      <c r="P164" s="34">
        <v>77.612089756618104</v>
      </c>
      <c r="R164" s="111">
        <f>O164/O$168</f>
        <v>2.8397858376850934E-2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0.47536862999999996</v>
      </c>
      <c r="P165" s="34">
        <v>6.1607507600000009</v>
      </c>
      <c r="R165" s="111">
        <f t="shared" ref="R165:S166" si="7">O165/O$168</f>
        <v>1.9664617284820135E-3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234.39784160277512</v>
      </c>
      <c r="P166" s="34">
        <v>3411.6831113189874</v>
      </c>
      <c r="R166" s="111">
        <f t="shared" si="7"/>
        <v>0.96963567989466704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241.73805323277512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2.6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39" t="s">
        <v>113</v>
      </c>
      <c r="I189" s="139"/>
      <c r="J189" s="139"/>
      <c r="K189" s="139"/>
      <c r="L189" s="139"/>
      <c r="N189" s="31" t="s">
        <v>137</v>
      </c>
      <c r="O189" s="9" t="s">
        <v>179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12.99180581347982</v>
      </c>
      <c r="P190" s="34">
        <v>516.4193348107973</v>
      </c>
      <c r="R190" s="33">
        <f>O190/O$196</f>
        <v>3.4679132548993373E-2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174.34997621241669</v>
      </c>
      <c r="P191" s="34">
        <v>4127.0575579288097</v>
      </c>
      <c r="R191" s="33">
        <f t="shared" ref="R191:S194" si="8">O191/O$196</f>
        <v>0.46539380450951751</v>
      </c>
      <c r="S191" s="33">
        <f t="shared" si="8"/>
        <v>0.53555290777732756</v>
      </c>
    </row>
    <row r="192" spans="1:19" ht="18" x14ac:dyDescent="0.35">
      <c r="A192" s="102"/>
      <c r="B192" s="115" t="s">
        <v>179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56.17286704221452</v>
      </c>
      <c r="P192" s="34">
        <v>1005.9931509512257</v>
      </c>
      <c r="R192" s="33">
        <f t="shared" si="8"/>
        <v>0.14994268924438034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114.00543659058189</v>
      </c>
      <c r="P193" s="34">
        <v>1631.9349999999995</v>
      </c>
      <c r="R193" s="33">
        <f t="shared" si="8"/>
        <v>0.30431563583936333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17.10882973085684</v>
      </c>
      <c r="P194" s="34">
        <v>424.75712627493999</v>
      </c>
      <c r="R194" s="33">
        <f t="shared" si="8"/>
        <v>4.5668737857745424E-2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374.62891538954977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  <c r="N199" s="84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  <c r="O206" s="96"/>
      <c r="P206" s="96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21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21" ht="15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179</v>
      </c>
      <c r="P210" s="9" t="s">
        <v>14</v>
      </c>
      <c r="R210" s="9" t="s">
        <v>179</v>
      </c>
      <c r="S210" s="9" t="s">
        <v>14</v>
      </c>
    </row>
    <row r="211" spans="1:21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347.28479109686344</v>
      </c>
      <c r="P211" s="34">
        <f>SUM(P212:P215)</f>
        <v>5338.6198026668026</v>
      </c>
      <c r="R211" s="33">
        <f>O211/O$218</f>
        <v>0.81789513693246685</v>
      </c>
      <c r="S211" s="33">
        <f>P211/P$218</f>
        <v>0.83427670843248403</v>
      </c>
    </row>
    <row r="212" spans="1:21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184.69241525787623</v>
      </c>
      <c r="P212" s="34">
        <v>2924.2187915342138</v>
      </c>
      <c r="R212" s="33">
        <f t="shared" ref="R212:S216" si="9">O212/O$218</f>
        <v>0.43497162023889457</v>
      </c>
      <c r="S212" s="33">
        <f t="shared" si="9"/>
        <v>0.45697347222945567</v>
      </c>
      <c r="T212" s="33"/>
      <c r="U212" s="33"/>
    </row>
    <row r="213" spans="1:21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35.399008234700744</v>
      </c>
      <c r="P213" s="34">
        <v>459.79630259744005</v>
      </c>
      <c r="R213" s="33">
        <f t="shared" si="9"/>
        <v>8.3368685959295891E-2</v>
      </c>
      <c r="S213" s="33">
        <f t="shared" si="9"/>
        <v>7.185328044690506E-2</v>
      </c>
      <c r="T213" s="33"/>
      <c r="U213" s="33"/>
    </row>
    <row r="214" spans="1:21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124.92861060428646</v>
      </c>
      <c r="P214" s="34">
        <v>1923.1835452244393</v>
      </c>
      <c r="R214" s="33">
        <f t="shared" si="9"/>
        <v>0.29422107070757508</v>
      </c>
      <c r="S214" s="33">
        <f t="shared" si="9"/>
        <v>0.30053970822568793</v>
      </c>
      <c r="T214" s="33"/>
      <c r="U214" s="33"/>
    </row>
    <row r="215" spans="1:21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2.2647569999999999</v>
      </c>
      <c r="P215" s="34">
        <v>31.421163310709488</v>
      </c>
      <c r="R215" s="33">
        <f t="shared" si="9"/>
        <v>5.3337600267013034E-3</v>
      </c>
      <c r="S215" s="33">
        <f t="shared" si="9"/>
        <v>4.9102475304354104E-3</v>
      </c>
      <c r="T215" s="33"/>
      <c r="U215" s="33"/>
    </row>
    <row r="216" spans="1:21" ht="15" thickBot="1" x14ac:dyDescent="0.35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77.323175640000215</v>
      </c>
      <c r="P216" s="34">
        <v>1060.479859</v>
      </c>
      <c r="R216" s="33">
        <f t="shared" si="9"/>
        <v>0.18210486306753312</v>
      </c>
      <c r="S216" s="33">
        <f t="shared" si="9"/>
        <v>0.16572329156751592</v>
      </c>
    </row>
    <row r="217" spans="1:21" x14ac:dyDescent="0.3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21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424.60796673686366</v>
      </c>
      <c r="P218" s="36">
        <f>SUM(P212:P216)</f>
        <v>6399.0996616668026</v>
      </c>
    </row>
    <row r="219" spans="1:21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21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G123:L123"/>
    <mergeCell ref="B155:F155"/>
    <mergeCell ref="B156:F156"/>
    <mergeCell ref="G156:L156"/>
    <mergeCell ref="B36:J36"/>
    <mergeCell ref="B86:F86"/>
    <mergeCell ref="B87:F87"/>
    <mergeCell ref="G87:L87"/>
    <mergeCell ref="B122:F122"/>
    <mergeCell ref="B1:J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8" scale="47" fitToWidth="2" fitToHeight="2" orientation="portrait" verticalDpi="0" r:id="rId1"/>
  <rowBreaks count="2" manualBreakCount="2">
    <brk id="76" max="11" man="1"/>
    <brk id="223" max="11" man="1"/>
  </row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3"/>
  <dimension ref="A1:V240"/>
  <sheetViews>
    <sheetView showGridLines="0" view="pageBreakPreview" zoomScale="70" zoomScaleNormal="100" zoomScaleSheetLayoutView="70" workbookViewId="0">
      <selection activeCell="B1" sqref="B1:K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188</v>
      </c>
      <c r="C1" s="123"/>
      <c r="D1" s="123"/>
      <c r="E1" s="123"/>
      <c r="F1" s="123"/>
      <c r="G1" s="123"/>
      <c r="H1" s="123"/>
      <c r="I1" s="123"/>
      <c r="J1" s="123"/>
      <c r="K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36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42" thickBot="1" x14ac:dyDescent="0.35">
      <c r="B7" s="47" t="s">
        <v>1</v>
      </c>
      <c r="C7" s="47" t="s">
        <v>189</v>
      </c>
      <c r="D7" s="40" t="s">
        <v>14</v>
      </c>
      <c r="F7" s="40"/>
      <c r="G7" s="57" t="s">
        <v>189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7.0585299565787088E-2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189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0.14969754447354389</v>
      </c>
      <c r="D9" s="42">
        <v>0.13994028984942111</v>
      </c>
      <c r="F9" s="41" t="s">
        <v>4</v>
      </c>
      <c r="G9" s="62">
        <v>0.36085410642764548</v>
      </c>
      <c r="H9" s="63">
        <v>9.0671426215868878E-2</v>
      </c>
      <c r="I9" s="64">
        <v>0.36047415476561423</v>
      </c>
      <c r="J9" s="62">
        <v>8.1659523290313285E-2</v>
      </c>
      <c r="N9" t="s">
        <v>79</v>
      </c>
      <c r="O9" s="97">
        <v>184587.4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0.30454527128316589</v>
      </c>
      <c r="D10" s="44">
        <v>0.28413773162698314</v>
      </c>
      <c r="F10" s="43" t="s">
        <v>5</v>
      </c>
      <c r="G10" s="63">
        <v>0.20659452064500833</v>
      </c>
      <c r="H10" s="63">
        <v>0.15128130716195301</v>
      </c>
      <c r="I10" s="65">
        <v>0.20142800565756105</v>
      </c>
      <c r="J10" s="63">
        <v>0.14125485267800492</v>
      </c>
      <c r="N10" t="s">
        <v>80</v>
      </c>
      <c r="O10" s="97">
        <v>69167.399999999994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0.13057023980671698</v>
      </c>
      <c r="D11" s="44">
        <v>0.12051227653503944</v>
      </c>
      <c r="F11" s="43" t="s">
        <v>6</v>
      </c>
      <c r="G11" s="63">
        <v>0.24046145474794767</v>
      </c>
      <c r="H11" s="63">
        <v>0.16688735217061981</v>
      </c>
      <c r="I11" s="65">
        <v>0.25354744408649332</v>
      </c>
      <c r="J11" s="63">
        <v>0.1525812836361822</v>
      </c>
      <c r="N11" t="s">
        <v>81</v>
      </c>
      <c r="O11" s="97">
        <v>20497.400000000001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0.11415467719634935</v>
      </c>
      <c r="D12" s="53">
        <v>0.10746981472556347</v>
      </c>
      <c r="F12" s="66" t="s">
        <v>7</v>
      </c>
      <c r="G12" s="67">
        <v>0.19208991817939849</v>
      </c>
      <c r="H12" s="68">
        <v>0.2373603143901597</v>
      </c>
      <c r="I12" s="69">
        <v>0.18455039549033136</v>
      </c>
      <c r="J12" s="67">
        <v>0.2349757330608426</v>
      </c>
      <c r="N12" t="s">
        <v>85</v>
      </c>
      <c r="O12" s="97">
        <v>57232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0.62006379943487389</v>
      </c>
      <c r="D13" s="42">
        <v>0.64375184981710731</v>
      </c>
      <c r="F13" s="70" t="s">
        <v>8</v>
      </c>
      <c r="G13" s="67">
        <v>1</v>
      </c>
      <c r="H13" s="67">
        <f>$C$9</f>
        <v>0.14969754447354389</v>
      </c>
      <c r="I13" s="69">
        <v>1</v>
      </c>
      <c r="J13" s="67">
        <f>$D$9</f>
        <v>0.13994028984942111</v>
      </c>
      <c r="N13" t="s">
        <v>161</v>
      </c>
      <c r="O13" s="97">
        <v>170933.59999999998</v>
      </c>
      <c r="P13" s="97">
        <v>2643662.2000000002</v>
      </c>
    </row>
    <row r="14" spans="1:16" x14ac:dyDescent="0.3">
      <c r="A14" s="1"/>
      <c r="B14" s="54" t="s">
        <v>0</v>
      </c>
      <c r="C14" s="52">
        <v>0.33983841184382796</v>
      </c>
      <c r="D14" s="44">
        <v>0.36280824280432827</v>
      </c>
      <c r="F14" s="3" t="s">
        <v>9</v>
      </c>
      <c r="N14" t="s">
        <v>160</v>
      </c>
      <c r="O14" s="97">
        <v>34795.199999999997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0.76534304158947064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0.45132334221028214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0.115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5.6" customHeight="1" thickBot="1" x14ac:dyDescent="0.45">
      <c r="A21" s="1"/>
      <c r="B21" s="129" t="s">
        <v>49</v>
      </c>
      <c r="C21" s="129"/>
      <c r="D21" s="129"/>
      <c r="F21" s="130" t="s">
        <v>63</v>
      </c>
      <c r="G21" s="130"/>
      <c r="H21" s="130"/>
      <c r="I21" s="130"/>
      <c r="N21" s="9"/>
      <c r="O21" s="9" t="s">
        <v>189</v>
      </c>
      <c r="P21" s="9" t="s">
        <v>14</v>
      </c>
    </row>
    <row r="22" spans="1:18" ht="42" thickBot="1" x14ac:dyDescent="0.35">
      <c r="A22" s="1"/>
      <c r="B22" s="40"/>
      <c r="C22" s="40" t="s">
        <v>189</v>
      </c>
      <c r="D22" s="40" t="s">
        <v>14</v>
      </c>
      <c r="F22" s="71" t="s">
        <v>12</v>
      </c>
      <c r="G22" s="72"/>
      <c r="H22" s="83" t="s">
        <v>189</v>
      </c>
      <c r="I22" s="83" t="s">
        <v>14</v>
      </c>
      <c r="N22" s="10" t="s">
        <v>20</v>
      </c>
      <c r="O22" s="86">
        <f>SUM(O23:O26)</f>
        <v>310.63231970025743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0.374713550329004</v>
      </c>
      <c r="D23" s="42">
        <f>P10/P9</f>
        <v>0.37947086778995631</v>
      </c>
      <c r="F23" s="118" t="s">
        <v>19</v>
      </c>
      <c r="G23" s="119"/>
      <c r="H23" s="82">
        <f>O34/S34</f>
        <v>4.9087821394151993E-2</v>
      </c>
      <c r="I23" s="82">
        <f>P34/T34</f>
        <v>4.5171429044609093E-2</v>
      </c>
      <c r="N23" s="11" t="s">
        <v>21</v>
      </c>
      <c r="O23" s="87">
        <v>158.05812665875186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0.29634480983816081</v>
      </c>
      <c r="D24" s="44">
        <f>P11/P10</f>
        <v>0.28487165299986378</v>
      </c>
      <c r="F24" s="120" t="s">
        <v>88</v>
      </c>
      <c r="G24" s="122"/>
      <c r="H24" s="73">
        <f>O34/S35</f>
        <v>3367.805460817342</v>
      </c>
      <c r="I24" s="73">
        <f>P34/T35</f>
        <v>3151.6646231301811</v>
      </c>
      <c r="N24" s="11" t="s">
        <v>22</v>
      </c>
      <c r="O24" s="87">
        <v>26.263237390719567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0.74665238740510853</v>
      </c>
      <c r="D25" s="44">
        <f>P11/P30</f>
        <v>0.65269499461553349</v>
      </c>
      <c r="F25" s="118" t="s">
        <v>50</v>
      </c>
      <c r="G25" s="119"/>
      <c r="H25" s="74">
        <f>O35/S38</f>
        <v>4346.920558462165</v>
      </c>
      <c r="I25" s="74">
        <f>P35/T38</f>
        <v>4945.6766255592129</v>
      </c>
      <c r="N25" s="11" t="s">
        <v>23</v>
      </c>
      <c r="O25" s="87">
        <v>126.31095565078604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0.20355974483659153</v>
      </c>
      <c r="D26" s="44">
        <f>P14/P13</f>
        <v>0.20843782537723618</v>
      </c>
      <c r="F26" s="120" t="s">
        <v>15</v>
      </c>
      <c r="G26" s="121"/>
      <c r="H26" s="73">
        <f>O38/S39</f>
        <v>15455.548833672872</v>
      </c>
      <c r="I26" s="73">
        <f>P38/T39</f>
        <v>15496.956067787578</v>
      </c>
      <c r="N26" s="11" t="s">
        <v>116</v>
      </c>
      <c r="O26" s="87">
        <v>0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0.17365078690822588</v>
      </c>
      <c r="D27" s="46">
        <f>P12/T41/1000000</f>
        <v>0.15889259696579697</v>
      </c>
      <c r="F27" s="118" t="s">
        <v>91</v>
      </c>
      <c r="G27" s="119"/>
      <c r="H27" s="74">
        <f>O39/S41</f>
        <v>1225.8412598954915</v>
      </c>
      <c r="I27" s="74">
        <f>P39/T41</f>
        <v>1120.8834585394152</v>
      </c>
      <c r="N27" s="12" t="s">
        <v>35</v>
      </c>
      <c r="O27" s="88">
        <v>61.918083386487886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11315.306483231245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4723.6034199813384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479.74687989306113</v>
      </c>
      <c r="I30" s="75">
        <f>P40/T41</f>
        <v>547.99449647004792</v>
      </c>
      <c r="N30" s="8" t="s">
        <v>20</v>
      </c>
      <c r="O30" s="98">
        <v>27452.400000000001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112.7679359575574</v>
      </c>
      <c r="I31" s="74">
        <f>P41/T40</f>
        <v>132.50886364249513</v>
      </c>
      <c r="N31" s="8" t="s">
        <v>37</v>
      </c>
      <c r="O31" s="98">
        <v>13108.230704670907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189</v>
      </c>
      <c r="P33" s="77" t="s">
        <v>14</v>
      </c>
      <c r="R33" s="84" t="s">
        <v>77</v>
      </c>
      <c r="S33" s="76" t="s">
        <v>189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7414.7154215866585</v>
      </c>
      <c r="P34" s="100">
        <v>96665.231984017853</v>
      </c>
      <c r="R34" t="s">
        <v>73</v>
      </c>
      <c r="S34" s="81">
        <v>151050</v>
      </c>
      <c r="T34" s="81">
        <v>2139964</v>
      </c>
    </row>
    <row r="35" spans="1:20" ht="15" customHeight="1" x14ac:dyDescent="0.3">
      <c r="N35" t="s">
        <v>70</v>
      </c>
      <c r="O35" s="100">
        <v>531.93629117281387</v>
      </c>
      <c r="P35" s="100">
        <v>7665.1846814357732</v>
      </c>
      <c r="R35" t="s">
        <v>145</v>
      </c>
      <c r="S35" s="80">
        <v>2.2016460000000002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K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4090.5041931919468</v>
      </c>
      <c r="P38" s="100">
        <v>48081.78571328181</v>
      </c>
      <c r="R38" t="s">
        <v>142</v>
      </c>
      <c r="S38" s="80">
        <v>0.12237083333333333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404.01398827761597</v>
      </c>
      <c r="P39" s="100">
        <v>4810.9797606676966</v>
      </c>
      <c r="R39" t="s">
        <v>87</v>
      </c>
      <c r="S39" s="80">
        <v>0.26466250000000002</v>
      </c>
      <c r="T39" s="80">
        <v>3.1026600000000002</v>
      </c>
    </row>
    <row r="40" spans="1:20" x14ac:dyDescent="0.3">
      <c r="N40" t="s">
        <v>75</v>
      </c>
      <c r="O40" s="100">
        <v>158.11545642203498</v>
      </c>
      <c r="P40" s="100">
        <v>2352.0647141229797</v>
      </c>
      <c r="R40" t="s">
        <v>143</v>
      </c>
      <c r="S40" s="80">
        <v>1.8720650000000001</v>
      </c>
      <c r="T40" s="80">
        <v>26.379034999999998</v>
      </c>
    </row>
    <row r="41" spans="1:20" ht="16.5" customHeight="1" x14ac:dyDescent="0.3">
      <c r="N41" t="s">
        <v>76</v>
      </c>
      <c r="O41" s="100">
        <v>211.10890602838469</v>
      </c>
      <c r="P41" s="100">
        <v>3495.4559518356059</v>
      </c>
      <c r="R41" t="s">
        <v>144</v>
      </c>
      <c r="S41" s="80">
        <v>0.32958100000000001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189</v>
      </c>
      <c r="P54" s="77" t="s">
        <v>14</v>
      </c>
      <c r="Q54" s="8"/>
      <c r="R54" s="8"/>
      <c r="S54" s="76" t="s">
        <v>189</v>
      </c>
      <c r="T54" s="76" t="s">
        <v>14</v>
      </c>
    </row>
    <row r="55" spans="1:22" ht="15" x14ac:dyDescent="0.25">
      <c r="N55" s="14" t="s">
        <v>64</v>
      </c>
      <c r="O55" s="78">
        <f>S55/S$63</f>
        <v>0.32655476007821682</v>
      </c>
      <c r="P55" s="78">
        <f>T55/T$63</f>
        <v>0.33259667816584826</v>
      </c>
      <c r="Q55" s="8"/>
      <c r="R55" t="s">
        <v>92</v>
      </c>
      <c r="S55" s="98">
        <v>1085537.0001377496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0.12153679791061821</v>
      </c>
      <c r="P56" s="78">
        <f t="shared" si="0"/>
        <v>9.902508220306229E-2</v>
      </c>
      <c r="Q56" s="8"/>
      <c r="R56" t="s">
        <v>72</v>
      </c>
      <c r="S56" s="98">
        <v>404013.98827761598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1.6064435849558984E-2</v>
      </c>
      <c r="P57" s="78">
        <f t="shared" si="0"/>
        <v>1.3459876536269096E-2</v>
      </c>
      <c r="Q57" s="8"/>
      <c r="R57" t="s">
        <v>93</v>
      </c>
      <c r="S57" s="98">
        <v>53401.578028930518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0.23388057289286945</v>
      </c>
      <c r="P58" s="78">
        <f t="shared" si="0"/>
        <v>0.21765777191360922</v>
      </c>
      <c r="Q58" s="8"/>
      <c r="R58" t="s">
        <v>94</v>
      </c>
      <c r="S58" s="98">
        <v>777468.42651386454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0.11790690628980194</v>
      </c>
      <c r="P59" s="78">
        <f t="shared" si="0"/>
        <v>0.1086677781989613</v>
      </c>
      <c r="Q59" s="8"/>
      <c r="R59" t="s">
        <v>95</v>
      </c>
      <c r="S59" s="98">
        <v>391947.46179384267</v>
      </c>
      <c r="T59" s="98">
        <v>5279455.1634894973</v>
      </c>
    </row>
    <row r="60" spans="1:22" x14ac:dyDescent="0.3">
      <c r="N60" s="14" t="s">
        <v>67</v>
      </c>
      <c r="O60" s="78">
        <f t="shared" si="0"/>
        <v>7.0373536196414593E-2</v>
      </c>
      <c r="P60" s="78">
        <f t="shared" si="0"/>
        <v>8.0998691465943795E-2</v>
      </c>
      <c r="Q60" s="8"/>
      <c r="R60" t="s">
        <v>86</v>
      </c>
      <c r="S60" s="98">
        <v>233936.49920596307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0.11207182019737444</v>
      </c>
      <c r="P61" s="78">
        <f t="shared" si="0"/>
        <v>0.13171358050656165</v>
      </c>
      <c r="Q61" s="8"/>
      <c r="R61" t="s">
        <v>96</v>
      </c>
      <c r="S61" s="98">
        <v>372550.40308674535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9.4905862872122972E-4</v>
      </c>
      <c r="P62" s="78">
        <f t="shared" si="0"/>
        <v>1.4933304836528397E-2</v>
      </c>
      <c r="Q62" s="8"/>
      <c r="R62" t="s">
        <v>97</v>
      </c>
      <c r="S62" s="98">
        <v>3154.8713499999999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3324211.2283947119</v>
      </c>
      <c r="T63" s="99">
        <v>48583446.270736039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4" t="s">
        <v>53</v>
      </c>
      <c r="H87" s="134"/>
      <c r="I87" s="134"/>
      <c r="J87" s="134"/>
      <c r="K87" s="134"/>
      <c r="L87" s="134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189</v>
      </c>
      <c r="P88" s="15" t="s">
        <v>14</v>
      </c>
      <c r="R88" s="17" t="s">
        <v>189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63.606797919934344</v>
      </c>
      <c r="P89" s="35">
        <v>723.77333545413217</v>
      </c>
      <c r="R89" s="33">
        <f>O89/SUM($O$89:$O$95)</f>
        <v>0.16244518754637013</v>
      </c>
      <c r="S89" s="33">
        <f>P89/SUM($P$89:$P$95)</f>
        <v>0.15403020322348099</v>
      </c>
    </row>
    <row r="90" spans="1:19" ht="18" x14ac:dyDescent="0.35">
      <c r="A90" s="102"/>
      <c r="B90" s="115" t="s">
        <v>189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151.20312662762672</v>
      </c>
      <c r="P90" s="35">
        <v>1860.9647428146218</v>
      </c>
      <c r="R90" s="33">
        <f t="shared" ref="R90:R95" si="1">O90/SUM($O$89:$O$95)</f>
        <v>0.38615715718845489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46.491879353971456</v>
      </c>
      <c r="P91" s="35">
        <v>595.27339265996068</v>
      </c>
      <c r="R91" s="33">
        <f t="shared" si="1"/>
        <v>0.11873545451141462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43.4113408562378</v>
      </c>
      <c r="P92" s="35">
        <v>546.732720945099</v>
      </c>
      <c r="R92" s="33">
        <f t="shared" si="1"/>
        <v>0.11086807758987766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14.053594682331084</v>
      </c>
      <c r="P93" s="35">
        <v>179.22709999999998</v>
      </c>
      <c r="R93" s="33">
        <f t="shared" si="1"/>
        <v>3.5891428251829526E-2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68.116098168467758</v>
      </c>
      <c r="P94" s="35">
        <v>738.33801062885232</v>
      </c>
      <c r="R94" s="33">
        <f t="shared" si="1"/>
        <v>0.1739614743039265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4.6756867200000007</v>
      </c>
      <c r="P95" s="35">
        <v>54.59597910639738</v>
      </c>
      <c r="R95" s="33">
        <f t="shared" si="1"/>
        <v>1.1941220608126728E-2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1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O99" s="36"/>
      <c r="P99" s="36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189</v>
      </c>
      <c r="P104" s="34" t="s">
        <v>14</v>
      </c>
      <c r="R104" s="34" t="s">
        <v>189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244.18212807123464</v>
      </c>
      <c r="P105" s="34">
        <v>2983.693959501094</v>
      </c>
      <c r="R105" s="33">
        <f>O105/O$117</f>
        <v>0.62151494178776823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16.294076779999997</v>
      </c>
      <c r="P106" s="34">
        <f>P112+P113</f>
        <v>207.57651458999999</v>
      </c>
      <c r="R106" s="33">
        <f t="shared" ref="R106:R110" si="3">O106/O$117</f>
        <v>4.1473191594320107E-2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63.889428082103457</v>
      </c>
      <c r="P107" s="34">
        <v>699.47896235999997</v>
      </c>
      <c r="R107" s="33">
        <f t="shared" si="3"/>
        <v>0.1626172828001497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38.117026437444231</v>
      </c>
      <c r="P108" s="34">
        <v>493.30829406133086</v>
      </c>
      <c r="R108" s="33">
        <f t="shared" si="3"/>
        <v>9.7018981915334368E-2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18.157079160792602</v>
      </c>
      <c r="P109" s="34">
        <v>188.07934901966567</v>
      </c>
      <c r="R109" s="33">
        <f t="shared" si="3"/>
        <v>4.6215077601272275E-2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12.242413856994208</v>
      </c>
      <c r="P110" s="34">
        <v>129.71040570749923</v>
      </c>
      <c r="R110" s="33">
        <f t="shared" si="3"/>
        <v>3.1160524301155301E-2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4.1435928299999993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12.150483949999998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0</v>
      </c>
      <c r="P115" s="34">
        <v>9.6945944381055043</v>
      </c>
      <c r="R115" s="33">
        <f>O115/O$117</f>
        <v>0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392.88215238856912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03"/>
      <c r="H122" s="103"/>
      <c r="I122" s="103"/>
      <c r="J122" s="103"/>
      <c r="K122" s="103"/>
      <c r="L122" s="102"/>
    </row>
    <row r="123" spans="1:19" ht="33" customHeight="1" x14ac:dyDescent="0.3">
      <c r="A123" s="101"/>
      <c r="B123" s="138" t="s">
        <v>40</v>
      </c>
      <c r="C123" s="138"/>
      <c r="D123" s="138"/>
      <c r="E123" s="138"/>
      <c r="F123" s="138"/>
      <c r="G123" s="138" t="s">
        <v>110</v>
      </c>
      <c r="H123" s="138"/>
      <c r="I123" s="138"/>
      <c r="J123" s="138"/>
      <c r="K123" s="138"/>
      <c r="L123" s="138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189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181.49583514319912</v>
      </c>
      <c r="P125" s="93">
        <v>2569.6725954133535</v>
      </c>
    </row>
    <row r="126" spans="1:19" ht="18" x14ac:dyDescent="0.35">
      <c r="A126" s="102"/>
      <c r="B126" s="115" t="s">
        <v>189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2.6139999999999999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61.918083386487886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27.941112348856709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8.4394827664670657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2.1571095499999999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189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158.11545642203498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119.57775175671122</v>
      </c>
      <c r="P138" s="34">
        <f>P125-P127</f>
        <v>1509.1927364133535</v>
      </c>
      <c r="R138" t="s">
        <v>134</v>
      </c>
      <c r="S138" s="33">
        <f>O138/O$137</f>
        <v>0.75626858033119437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27.941112348856709</v>
      </c>
      <c r="P139" s="34">
        <f>P128-P129</f>
        <v>368.30978165015262</v>
      </c>
      <c r="R139" t="s">
        <v>135</v>
      </c>
      <c r="S139" s="33">
        <f t="shared" ref="S139:T140" si="4">O139/O$137</f>
        <v>0.17671335226252324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10.596592316467065</v>
      </c>
      <c r="P140" s="34">
        <f>P130+P131</f>
        <v>474.56219605947388</v>
      </c>
      <c r="R140" t="s">
        <v>136</v>
      </c>
      <c r="S140" s="33">
        <f t="shared" si="4"/>
        <v>6.7018067406282508E-2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189</v>
      </c>
      <c r="P143" s="35" t="s">
        <v>14</v>
      </c>
      <c r="Q143" s="28"/>
      <c r="R143" s="34" t="s">
        <v>189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6.4459178799999997</v>
      </c>
      <c r="P144" s="34">
        <v>82.71645255982736</v>
      </c>
      <c r="Q144" s="29"/>
      <c r="R144" s="111">
        <f>O144/O$150</f>
        <v>4.0767158542646405E-2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22.702662631212306</v>
      </c>
      <c r="P145" s="34">
        <v>293.95875002000002</v>
      </c>
      <c r="Q145" s="30"/>
      <c r="R145" s="111">
        <f>O145/O$150</f>
        <v>0.14358281691712244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30.253489144355626</v>
      </c>
      <c r="P146" s="34">
        <v>359.59276477999998</v>
      </c>
      <c r="R146" s="111">
        <f t="shared" ref="R146:S148" si="5">O146/O$150</f>
        <v>0.19133796169556194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94.662000000000006</v>
      </c>
      <c r="P147" s="34">
        <v>1461.0567176631525</v>
      </c>
      <c r="R147" s="111">
        <f>O147/O$150</f>
        <v>0.59868909809381476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4.0513867664670657</v>
      </c>
      <c r="P148" s="34">
        <v>154.74002910000002</v>
      </c>
      <c r="R148" s="111">
        <f t="shared" si="5"/>
        <v>2.562296475085445E-2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158.11545642203501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33"/>
      <c r="H155" s="103"/>
      <c r="I155" s="103"/>
      <c r="J155" s="103"/>
      <c r="K155" s="103"/>
      <c r="L155" s="102"/>
      <c r="R155" s="84" t="s">
        <v>159</v>
      </c>
    </row>
    <row r="156" spans="1:20" ht="46.8" customHeight="1" x14ac:dyDescent="0.3">
      <c r="A156" s="101"/>
      <c r="B156" s="138" t="s">
        <v>150</v>
      </c>
      <c r="C156" s="138"/>
      <c r="D156" s="138"/>
      <c r="E156" s="138"/>
      <c r="F156" s="138"/>
      <c r="G156" s="137" t="s">
        <v>151</v>
      </c>
      <c r="H156" s="137"/>
      <c r="I156" s="137"/>
      <c r="J156" s="137"/>
      <c r="K156" s="137"/>
      <c r="L156" s="137"/>
      <c r="N156" s="114" t="s">
        <v>67</v>
      </c>
      <c r="O156" s="17" t="s">
        <v>189</v>
      </c>
      <c r="P156" s="15" t="s">
        <v>14</v>
      </c>
      <c r="R156" s="34" t="s">
        <v>189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13.298606587826223</v>
      </c>
      <c r="P157" s="34">
        <v>256.01815940211753</v>
      </c>
      <c r="R157" s="111">
        <f>O157/O$161</f>
        <v>6.2994057607584558E-2</v>
      </c>
      <c r="S157" s="111">
        <f>P157/P$161</f>
        <v>7.3243137069907011E-2</v>
      </c>
    </row>
    <row r="158" spans="1:20" ht="18" x14ac:dyDescent="0.35">
      <c r="A158" s="102"/>
      <c r="B158" s="115" t="s">
        <v>189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22.557467384620608</v>
      </c>
      <c r="P158" s="34">
        <v>453.016347</v>
      </c>
      <c r="R158" s="111">
        <f t="shared" ref="R158:S160" si="6">O158/O$161</f>
        <v>0.10685227738136084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153.6308320559379</v>
      </c>
      <c r="P159" s="34">
        <v>2713.0568480789875</v>
      </c>
      <c r="R159" s="111">
        <f t="shared" si="6"/>
        <v>0.72773259520979849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21.622</v>
      </c>
      <c r="P160" s="34">
        <v>73.36459735450056</v>
      </c>
      <c r="R160" s="111">
        <f t="shared" si="6"/>
        <v>0.10242106980125605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211.10890602838475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189</v>
      </c>
      <c r="P163" s="35" t="s">
        <v>14</v>
      </c>
      <c r="R163" s="34" t="s">
        <v>189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21.646999999999998</v>
      </c>
      <c r="P164" s="34">
        <v>77.612089756618104</v>
      </c>
      <c r="R164" s="111">
        <f>O164/O$168</f>
        <v>0.10253949209082371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0.46603331999999997</v>
      </c>
      <c r="P165" s="34">
        <v>6.1607507600000009</v>
      </c>
      <c r="R165" s="111">
        <f t="shared" ref="R165:S166" si="7">O165/O$168</f>
        <v>2.2075493107682506E-3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188.9958727083847</v>
      </c>
      <c r="P166" s="34">
        <v>3411.6831113189874</v>
      </c>
      <c r="R166" s="111">
        <f t="shared" si="7"/>
        <v>0.89525295859840803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211.10890602838469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39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39" t="s">
        <v>113</v>
      </c>
      <c r="I189" s="139"/>
      <c r="J189" s="139"/>
      <c r="K189" s="139"/>
      <c r="L189" s="139"/>
      <c r="N189" s="31" t="s">
        <v>137</v>
      </c>
      <c r="O189" s="9" t="s">
        <v>189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31.898556455997923</v>
      </c>
      <c r="P190" s="34">
        <v>516.4193348107973</v>
      </c>
      <c r="R190" s="33">
        <f>O190/O$196</f>
        <v>5.9848374045686069E-2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328.47355974653277</v>
      </c>
      <c r="P191" s="34">
        <v>4127.0575579288097</v>
      </c>
      <c r="R191" s="33">
        <f t="shared" ref="R191:S194" si="8">O191/O$196</f>
        <v>0.61628520697939204</v>
      </c>
      <c r="S191" s="33">
        <f t="shared" si="8"/>
        <v>0.53555290777732756</v>
      </c>
    </row>
    <row r="192" spans="1:19" ht="18" x14ac:dyDescent="0.35">
      <c r="A192" s="102"/>
      <c r="B192" s="115" t="s">
        <v>189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58.277279383509189</v>
      </c>
      <c r="P192" s="34">
        <v>1005.9931509512257</v>
      </c>
      <c r="R192" s="33">
        <f t="shared" si="8"/>
        <v>0.10934038409294199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87.883365947575612</v>
      </c>
      <c r="P193" s="34">
        <v>1631.9349999999995</v>
      </c>
      <c r="R193" s="33">
        <f t="shared" si="8"/>
        <v>0.16488760439300168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26.456763489198455</v>
      </c>
      <c r="P194" s="34">
        <v>424.75712627493999</v>
      </c>
      <c r="R194" s="33">
        <f t="shared" si="8"/>
        <v>4.9638430488978195E-2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532.98952502281395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  <c r="N199" s="84"/>
      <c r="O199" s="37"/>
      <c r="P199" s="38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21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21" ht="24.6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189</v>
      </c>
      <c r="P210" s="9" t="s">
        <v>14</v>
      </c>
      <c r="R210" s="9" t="s">
        <v>189</v>
      </c>
      <c r="S210" s="9" t="s">
        <v>14</v>
      </c>
    </row>
    <row r="211" spans="1:21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310.63231970025743</v>
      </c>
      <c r="P211" s="34">
        <f>SUM(P212:P215)</f>
        <v>5338.6198026668026</v>
      </c>
      <c r="R211" s="33">
        <f>O211/O$218</f>
        <v>0.8337994459985304</v>
      </c>
      <c r="S211" s="33">
        <f>P211/P$218</f>
        <v>0.83427670843248403</v>
      </c>
    </row>
    <row r="212" spans="1:21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158.05812665875186</v>
      </c>
      <c r="P212" s="34">
        <v>2924.2187915342138</v>
      </c>
      <c r="R212" s="33">
        <f t="shared" ref="R212:S216" si="9">O212/O$218</f>
        <v>0.42425971183810351</v>
      </c>
      <c r="S212" s="33">
        <f t="shared" si="9"/>
        <v>0.45697347222945567</v>
      </c>
      <c r="T212" s="33"/>
      <c r="U212" s="33"/>
    </row>
    <row r="213" spans="1:21" x14ac:dyDescent="0.3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26.263237390719567</v>
      </c>
      <c r="P213" s="34">
        <v>459.79630259744005</v>
      </c>
      <c r="R213" s="33">
        <f t="shared" si="9"/>
        <v>7.0495796469731337E-2</v>
      </c>
      <c r="S213" s="33">
        <f t="shared" si="9"/>
        <v>7.185328044690506E-2</v>
      </c>
      <c r="T213" s="33"/>
      <c r="U213" s="33"/>
    </row>
    <row r="214" spans="1:21" x14ac:dyDescent="0.3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126.31095565078604</v>
      </c>
      <c r="P214" s="34">
        <v>1923.1835452244393</v>
      </c>
      <c r="R214" s="33">
        <f t="shared" si="9"/>
        <v>0.33904393769069568</v>
      </c>
      <c r="S214" s="33">
        <f t="shared" si="9"/>
        <v>0.30053970822568793</v>
      </c>
      <c r="T214" s="33"/>
      <c r="U214" s="33"/>
    </row>
    <row r="215" spans="1:21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0</v>
      </c>
      <c r="P215" s="34">
        <v>31.421163310709488</v>
      </c>
      <c r="R215" s="33">
        <f t="shared" si="9"/>
        <v>0</v>
      </c>
      <c r="S215" s="33">
        <f t="shared" si="9"/>
        <v>4.9102475304354104E-3</v>
      </c>
      <c r="T215" s="33"/>
      <c r="U215" s="33"/>
    </row>
    <row r="216" spans="1:21" ht="15" thickBot="1" x14ac:dyDescent="0.35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61.918083386487886</v>
      </c>
      <c r="P216" s="34">
        <v>1060.479859</v>
      </c>
      <c r="R216" s="33">
        <f t="shared" si="9"/>
        <v>0.16620055400146963</v>
      </c>
      <c r="S216" s="33">
        <f t="shared" si="9"/>
        <v>0.16572329156751592</v>
      </c>
    </row>
    <row r="217" spans="1:21" x14ac:dyDescent="0.3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21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372.55040308674529</v>
      </c>
      <c r="P218" s="36">
        <f>SUM(P212:P216)</f>
        <v>6399.0996616668026</v>
      </c>
    </row>
    <row r="219" spans="1:21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21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G123:L123"/>
    <mergeCell ref="B155:G155"/>
    <mergeCell ref="B156:F156"/>
    <mergeCell ref="G156:L156"/>
    <mergeCell ref="B36:K36"/>
    <mergeCell ref="B86:F86"/>
    <mergeCell ref="B87:F87"/>
    <mergeCell ref="G87:L87"/>
    <mergeCell ref="B122:F122"/>
    <mergeCell ref="B1:K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8" scale="47" fitToWidth="2" fitToHeight="2" orientation="portrait" verticalDpi="0" r:id="rId1"/>
  <rowBreaks count="2" manualBreakCount="2">
    <brk id="76" max="11" man="1"/>
    <brk id="223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A1:V240"/>
  <sheetViews>
    <sheetView showGridLines="0" view="pageBreakPreview" zoomScaleNormal="100" zoomScaleSheetLayoutView="100" workbookViewId="0">
      <selection activeCell="B1" sqref="B1:J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176</v>
      </c>
      <c r="C1" s="123"/>
      <c r="D1" s="123"/>
      <c r="E1" s="123"/>
      <c r="F1" s="123"/>
      <c r="G1" s="123"/>
      <c r="H1" s="123"/>
      <c r="I1" s="123"/>
      <c r="J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18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42" thickBot="1" x14ac:dyDescent="0.35">
      <c r="B7" s="47" t="s">
        <v>1</v>
      </c>
      <c r="C7" s="47" t="s">
        <v>177</v>
      </c>
      <c r="D7" s="40" t="s">
        <v>14</v>
      </c>
      <c r="F7" s="40"/>
      <c r="G7" s="57" t="s">
        <v>177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3.4144499627096529E-2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177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0.1270991720652524</v>
      </c>
      <c r="D9" s="42">
        <v>0.13994028984942111</v>
      </c>
      <c r="F9" s="41" t="s">
        <v>4</v>
      </c>
      <c r="G9" s="62">
        <v>0.30137089901753406</v>
      </c>
      <c r="H9" s="63">
        <v>7.0560233872741143E-2</v>
      </c>
      <c r="I9" s="64">
        <v>0.36047415476561423</v>
      </c>
      <c r="J9" s="62">
        <v>8.1659523290313285E-2</v>
      </c>
      <c r="N9" t="s">
        <v>79</v>
      </c>
      <c r="O9" s="97">
        <v>99079.2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0.26088597443034389</v>
      </c>
      <c r="D10" s="44">
        <v>0.28413773162698314</v>
      </c>
      <c r="F10" s="43" t="s">
        <v>5</v>
      </c>
      <c r="G10" s="63">
        <v>0.2024179218752071</v>
      </c>
      <c r="H10" s="63">
        <v>0.11944811435218532</v>
      </c>
      <c r="I10" s="65">
        <v>0.20142800565756105</v>
      </c>
      <c r="J10" s="63">
        <v>0.14125485267800492</v>
      </c>
      <c r="N10" t="s">
        <v>80</v>
      </c>
      <c r="O10" s="97">
        <v>40205.399999999994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0.10778495412052662</v>
      </c>
      <c r="D11" s="44">
        <v>0.12051227653503944</v>
      </c>
      <c r="F11" s="43" t="s">
        <v>6</v>
      </c>
      <c r="G11" s="63">
        <v>0.30444281059637968</v>
      </c>
      <c r="H11" s="63">
        <v>0.13506370446251362</v>
      </c>
      <c r="I11" s="65">
        <v>0.25354744408649332</v>
      </c>
      <c r="J11" s="63">
        <v>0.1525812836361822</v>
      </c>
      <c r="N11" t="s">
        <v>81</v>
      </c>
      <c r="O11" s="97">
        <v>13560.2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0.10137243174213155</v>
      </c>
      <c r="D12" s="53">
        <v>0.10746981472556347</v>
      </c>
      <c r="F12" s="66" t="s">
        <v>7</v>
      </c>
      <c r="G12" s="67">
        <v>0.19176836851087917</v>
      </c>
      <c r="H12" s="68">
        <v>0.21138396487233696</v>
      </c>
      <c r="I12" s="69">
        <v>0.18455039549033136</v>
      </c>
      <c r="J12" s="67">
        <v>0.2349757330608426</v>
      </c>
      <c r="N12" t="s">
        <v>85</v>
      </c>
      <c r="O12" s="97">
        <v>27402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0.65474249449104771</v>
      </c>
      <c r="D13" s="42">
        <v>0.64375184981710731</v>
      </c>
      <c r="F13" s="70" t="s">
        <v>8</v>
      </c>
      <c r="G13" s="67">
        <v>1</v>
      </c>
      <c r="H13" s="67">
        <f>$C$9</f>
        <v>0.1270991720652524</v>
      </c>
      <c r="I13" s="69">
        <v>1</v>
      </c>
      <c r="J13" s="67">
        <f>$D$9</f>
        <v>0.13994028984942111</v>
      </c>
      <c r="N13" t="s">
        <v>161</v>
      </c>
      <c r="O13" s="97">
        <v>86454.6</v>
      </c>
      <c r="P13" s="97">
        <v>2643662.2000000002</v>
      </c>
    </row>
    <row r="14" spans="1:16" x14ac:dyDescent="0.3">
      <c r="A14" s="1"/>
      <c r="B14" s="54" t="s">
        <v>0</v>
      </c>
      <c r="C14" s="52">
        <v>0.40375874210351681</v>
      </c>
      <c r="D14" s="44">
        <v>0.36280824280432827</v>
      </c>
      <c r="F14" s="3" t="s">
        <v>9</v>
      </c>
      <c r="N14" t="s">
        <v>160</v>
      </c>
      <c r="O14" s="97">
        <v>26073.4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0.81493653582515246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0.43413294459123508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9.1999999999999998E-2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84.6" customHeight="1" thickBot="1" x14ac:dyDescent="0.45">
      <c r="A21" s="1"/>
      <c r="B21" s="129" t="s">
        <v>49</v>
      </c>
      <c r="C21" s="129"/>
      <c r="D21" s="129"/>
      <c r="F21" s="130" t="s">
        <v>63</v>
      </c>
      <c r="G21" s="130"/>
      <c r="H21" s="130"/>
      <c r="I21" s="130"/>
      <c r="N21" s="9"/>
      <c r="O21" s="9" t="s">
        <v>177</v>
      </c>
      <c r="P21" s="9" t="s">
        <v>14</v>
      </c>
    </row>
    <row r="22" spans="1:18" ht="42" thickBot="1" x14ac:dyDescent="0.35">
      <c r="A22" s="1"/>
      <c r="B22" s="40"/>
      <c r="C22" s="40" t="s">
        <v>177</v>
      </c>
      <c r="D22" s="40" t="s">
        <v>14</v>
      </c>
      <c r="F22" s="71" t="s">
        <v>12</v>
      </c>
      <c r="G22" s="72"/>
      <c r="H22" s="83" t="s">
        <v>177</v>
      </c>
      <c r="I22" s="83" t="s">
        <v>14</v>
      </c>
      <c r="N22" s="10" t="s">
        <v>20</v>
      </c>
      <c r="O22" s="86">
        <f>SUM(O23:O26)</f>
        <v>233.08580006849476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0.40579051909987157</v>
      </c>
      <c r="D23" s="42">
        <f>P10/P9</f>
        <v>0.37947086778995631</v>
      </c>
      <c r="F23" s="118" t="s">
        <v>19</v>
      </c>
      <c r="G23" s="119"/>
      <c r="H23" s="82">
        <f>O34/S34</f>
        <v>5.0859354305859271E-2</v>
      </c>
      <c r="I23" s="82">
        <f>P34/T34</f>
        <v>4.5171429044609093E-2</v>
      </c>
      <c r="N23" s="11" t="s">
        <v>21</v>
      </c>
      <c r="O23" s="87">
        <v>122.22265299420877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0.33727310261805638</v>
      </c>
      <c r="D24" s="44">
        <f>P11/P10</f>
        <v>0.28487165299986378</v>
      </c>
      <c r="F24" s="120" t="s">
        <v>88</v>
      </c>
      <c r="G24" s="122"/>
      <c r="H24" s="73">
        <f>O34/S35</f>
        <v>2897.413980956117</v>
      </c>
      <c r="I24" s="73">
        <f>P34/T35</f>
        <v>3151.6646231301811</v>
      </c>
      <c r="N24" s="11" t="s">
        <v>22</v>
      </c>
      <c r="O24" s="87">
        <v>22.070338937457972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0.73174969780694177</v>
      </c>
      <c r="D25" s="44">
        <f>P11/P30</f>
        <v>0.65269499461553349</v>
      </c>
      <c r="F25" s="118" t="s">
        <v>50</v>
      </c>
      <c r="G25" s="119"/>
      <c r="H25" s="74">
        <f>O35/S38</f>
        <v>6570.6576091485804</v>
      </c>
      <c r="I25" s="74">
        <f>P35/T38</f>
        <v>4945.6766255592129</v>
      </c>
      <c r="N25" s="11" t="s">
        <v>23</v>
      </c>
      <c r="O25" s="87">
        <v>85.952808136828011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0.30158487807473516</v>
      </c>
      <c r="D26" s="44">
        <f>P14/P13</f>
        <v>0.20843782537723618</v>
      </c>
      <c r="F26" s="120" t="s">
        <v>15</v>
      </c>
      <c r="G26" s="121"/>
      <c r="H26" s="73">
        <f>O38/S39</f>
        <v>15018.05403975781</v>
      </c>
      <c r="I26" s="73">
        <f>P38/T39</f>
        <v>15496.956067787578</v>
      </c>
      <c r="N26" s="11" t="s">
        <v>116</v>
      </c>
      <c r="O26" s="87">
        <v>2.84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0.16809392943023999</v>
      </c>
      <c r="D27" s="46">
        <f>P12/T41/1000000</f>
        <v>0.15889259696579697</v>
      </c>
      <c r="F27" s="118" t="s">
        <v>91</v>
      </c>
      <c r="G27" s="119"/>
      <c r="H27" s="74">
        <f>O39/S41</f>
        <v>1159.4423286844926</v>
      </c>
      <c r="I27" s="74">
        <f>P39/T41</f>
        <v>1120.8834585394152</v>
      </c>
      <c r="N27" s="12" t="s">
        <v>35</v>
      </c>
      <c r="O27" s="88">
        <v>31.651549872878569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12578.019775756278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5617.4353032186327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548.07687256363124</v>
      </c>
      <c r="I30" s="75">
        <f>P40/T41</f>
        <v>547.99449647004792</v>
      </c>
      <c r="N30" s="8" t="s">
        <v>20</v>
      </c>
      <c r="O30" s="98">
        <v>18531.2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121.83679790725004</v>
      </c>
      <c r="I31" s="74">
        <f>P41/T40</f>
        <v>132.50886364249513</v>
      </c>
      <c r="N31" s="8" t="s">
        <v>37</v>
      </c>
      <c r="O31" s="98">
        <v>5634.5196988282387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177</v>
      </c>
      <c r="P33" s="77" t="s">
        <v>14</v>
      </c>
      <c r="R33" s="84" t="s">
        <v>77</v>
      </c>
      <c r="S33" s="76" t="s">
        <v>177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3716.1913004205253</v>
      </c>
      <c r="P34" s="100">
        <v>96665.231984017853</v>
      </c>
      <c r="R34" t="s">
        <v>73</v>
      </c>
      <c r="S34" s="81">
        <v>73068</v>
      </c>
      <c r="T34" s="81">
        <v>2139964</v>
      </c>
    </row>
    <row r="35" spans="1:20" ht="15" customHeight="1" x14ac:dyDescent="0.3">
      <c r="N35" t="s">
        <v>70</v>
      </c>
      <c r="O35" s="100">
        <v>353.83538780065868</v>
      </c>
      <c r="P35" s="100">
        <v>7665.1846814357732</v>
      </c>
      <c r="R35" t="s">
        <v>145</v>
      </c>
      <c r="S35" s="80">
        <v>1.282589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1794.0317054994016</v>
      </c>
      <c r="P38" s="100">
        <v>48081.78571328181</v>
      </c>
      <c r="R38" t="s">
        <v>142</v>
      </c>
      <c r="S38" s="80">
        <v>5.3850833333333334E-2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189.00765065283124</v>
      </c>
      <c r="P39" s="100">
        <v>4810.9797606676966</v>
      </c>
      <c r="R39" t="s">
        <v>87</v>
      </c>
      <c r="S39" s="80">
        <v>0.11945833333333333</v>
      </c>
      <c r="T39" s="80">
        <v>3.1026600000000002</v>
      </c>
    </row>
    <row r="40" spans="1:20" x14ac:dyDescent="0.3">
      <c r="N40" t="s">
        <v>75</v>
      </c>
      <c r="O40" s="100">
        <v>89.345299457832908</v>
      </c>
      <c r="P40" s="100">
        <v>2352.0647141229797</v>
      </c>
      <c r="R40" t="s">
        <v>143</v>
      </c>
      <c r="S40" s="80">
        <v>1.1195729999999999</v>
      </c>
      <c r="T40" s="80">
        <v>26.379034999999998</v>
      </c>
    </row>
    <row r="41" spans="1:20" ht="16.5" customHeight="1" x14ac:dyDescent="0.3">
      <c r="N41" t="s">
        <v>76</v>
      </c>
      <c r="O41" s="100">
        <v>136.40518934341364</v>
      </c>
      <c r="P41" s="100">
        <v>3495.4559518356059</v>
      </c>
      <c r="R41" t="s">
        <v>144</v>
      </c>
      <c r="S41" s="80">
        <v>0.16301599999999999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177</v>
      </c>
      <c r="P54" s="77" t="s">
        <v>14</v>
      </c>
      <c r="Q54" s="8"/>
      <c r="R54" s="8"/>
      <c r="S54" s="76" t="s">
        <v>177</v>
      </c>
      <c r="T54" s="76" t="s">
        <v>14</v>
      </c>
    </row>
    <row r="55" spans="1:22" ht="15" x14ac:dyDescent="0.25">
      <c r="N55" s="14" t="s">
        <v>64</v>
      </c>
      <c r="O55" s="78">
        <f>S55/S$63</f>
        <v>0.33341300979759525</v>
      </c>
      <c r="P55" s="78">
        <f>T55/T$63</f>
        <v>0.33259667816584826</v>
      </c>
      <c r="Q55" s="8"/>
      <c r="R55" t="s">
        <v>92</v>
      </c>
      <c r="S55" s="98">
        <v>640873.01585397846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9.8330883217107271E-2</v>
      </c>
      <c r="P56" s="78">
        <f t="shared" si="0"/>
        <v>9.902508220306229E-2</v>
      </c>
      <c r="Q56" s="8"/>
      <c r="R56" t="s">
        <v>72</v>
      </c>
      <c r="S56" s="98">
        <v>189007.65065283125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1.4374719978802127E-2</v>
      </c>
      <c r="P57" s="78">
        <f t="shared" si="0"/>
        <v>1.3459876536269096E-2</v>
      </c>
      <c r="Q57" s="8"/>
      <c r="R57" t="s">
        <v>93</v>
      </c>
      <c r="S57" s="98">
        <v>27630.505931558884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0.22831798187930127</v>
      </c>
      <c r="P58" s="78">
        <f t="shared" si="0"/>
        <v>0.21765777191360922</v>
      </c>
      <c r="Q58" s="8"/>
      <c r="R58" t="s">
        <v>94</v>
      </c>
      <c r="S58" s="98">
        <v>438863.59956232627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0.10639386807887334</v>
      </c>
      <c r="P59" s="78">
        <f t="shared" si="0"/>
        <v>0.1086677781989613</v>
      </c>
      <c r="Q59" s="8"/>
      <c r="R59" t="s">
        <v>95</v>
      </c>
      <c r="S59" s="98">
        <v>204505.99436857869</v>
      </c>
      <c r="T59" s="98">
        <v>5279455.1634894973</v>
      </c>
    </row>
    <row r="60" spans="1:22" x14ac:dyDescent="0.3">
      <c r="N60" s="14" t="s">
        <v>67</v>
      </c>
      <c r="O60" s="78">
        <f t="shared" si="0"/>
        <v>7.8686478661873616E-2</v>
      </c>
      <c r="P60" s="78">
        <f t="shared" si="0"/>
        <v>8.0998691465943795E-2</v>
      </c>
      <c r="Q60" s="8"/>
      <c r="R60" t="s">
        <v>86</v>
      </c>
      <c r="S60" s="98">
        <v>151247.96995047666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0.13772912022543937</v>
      </c>
      <c r="P61" s="78">
        <f t="shared" si="0"/>
        <v>0.13171358050656165</v>
      </c>
      <c r="Q61" s="8"/>
      <c r="R61" t="s">
        <v>96</v>
      </c>
      <c r="S61" s="98">
        <v>264737.34994137334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1.748298460169172E-3</v>
      </c>
      <c r="P62" s="78">
        <f t="shared" si="0"/>
        <v>1.4933304836528397E-2</v>
      </c>
      <c r="Q62" s="8"/>
      <c r="R62" t="s">
        <v>97</v>
      </c>
      <c r="S62" s="98">
        <v>3360.5086600000004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1922159.5949211239</v>
      </c>
      <c r="T63" s="99">
        <v>48583446.270736039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03"/>
      <c r="G87" s="134" t="s">
        <v>53</v>
      </c>
      <c r="H87" s="134"/>
      <c r="I87" s="134"/>
      <c r="J87" s="134"/>
      <c r="K87" s="134"/>
      <c r="L87" s="102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177</v>
      </c>
      <c r="P88" s="15" t="s">
        <v>14</v>
      </c>
      <c r="R88" s="17" t="s">
        <v>177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26.91165318789313</v>
      </c>
      <c r="P89" s="35">
        <v>723.77333545413217</v>
      </c>
      <c r="R89" s="33">
        <f>O89/SUM($O$89:$O$95)</f>
        <v>0.14470646178516858</v>
      </c>
      <c r="S89" s="33">
        <f>P89/SUM($P$89:$P$95)</f>
        <v>0.15403020322348099</v>
      </c>
    </row>
    <row r="90" spans="1:19" ht="18" x14ac:dyDescent="0.35">
      <c r="A90" s="102"/>
      <c r="B90" s="115" t="s">
        <v>177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76.679633855398905</v>
      </c>
      <c r="P90" s="35">
        <v>1860.9647428146218</v>
      </c>
      <c r="R90" s="33">
        <f t="shared" ref="R90:R95" si="1">O90/SUM($O$89:$O$95)</f>
        <v>0.41231352190540366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23.165206959639104</v>
      </c>
      <c r="P91" s="35">
        <v>595.27339265996068</v>
      </c>
      <c r="R91" s="33">
        <f t="shared" si="1"/>
        <v>0.12456147202278106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18.813082866699457</v>
      </c>
      <c r="P92" s="35">
        <v>546.732720945099</v>
      </c>
      <c r="R92" s="33">
        <f t="shared" si="1"/>
        <v>0.10115969605821101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7.0297128336454007</v>
      </c>
      <c r="P93" s="35">
        <v>179.22709999999998</v>
      </c>
      <c r="R93" s="33">
        <f t="shared" si="1"/>
        <v>3.7799419620205638E-2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31.520881761382181</v>
      </c>
      <c r="P94" s="35">
        <v>738.33801062885232</v>
      </c>
      <c r="R94" s="33">
        <f t="shared" si="1"/>
        <v>0.16949071245055541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1.8539229599999998</v>
      </c>
      <c r="P95" s="35">
        <v>54.59597910639738</v>
      </c>
      <c r="R95" s="33">
        <f t="shared" si="1"/>
        <v>9.9687161576746432E-3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O99" s="36"/>
      <c r="P99" s="36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177</v>
      </c>
      <c r="P104" s="34" t="s">
        <v>14</v>
      </c>
      <c r="R104" s="34" t="s">
        <v>177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119.18525174827495</v>
      </c>
      <c r="P105" s="34">
        <v>2983.693959501094</v>
      </c>
      <c r="R105" s="33">
        <f>O105/O$117</f>
        <v>0.63998946129802059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7.5475098900000006</v>
      </c>
      <c r="P106" s="34">
        <f>P112+P113</f>
        <v>207.57651458999999</v>
      </c>
      <c r="R106" s="33">
        <f t="shared" ref="R106:R110" si="3">O106/O$117</f>
        <v>4.0527890135639164E-2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31.354689385167106</v>
      </c>
      <c r="P107" s="34">
        <v>699.47896235999997</v>
      </c>
      <c r="R107" s="33">
        <f t="shared" si="3"/>
        <v>0.16836538476389382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18.149520468346267</v>
      </c>
      <c r="P108" s="34">
        <v>493.30829406133086</v>
      </c>
      <c r="R108" s="33">
        <f t="shared" si="3"/>
        <v>9.7457543252808088E-2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6.712843586193884</v>
      </c>
      <c r="P109" s="34">
        <v>188.07934901966567</v>
      </c>
      <c r="R109" s="33">
        <f t="shared" si="3"/>
        <v>3.6045979577907609E-2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3.2632983578534684</v>
      </c>
      <c r="P110" s="34">
        <v>129.71040570749923</v>
      </c>
      <c r="R110" s="33">
        <f t="shared" si="3"/>
        <v>1.7522944554484984E-2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1.6169248999999999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5.9305849900000007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1.6909018822476547E-2</v>
      </c>
      <c r="P115" s="34">
        <v>9.6945944381055043</v>
      </c>
      <c r="R115" s="33">
        <f>O115/O$117</f>
        <v>9.0796417245739332E-5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186.23002245465815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03"/>
      <c r="H122" s="103"/>
      <c r="I122" s="103"/>
      <c r="J122" s="103"/>
      <c r="K122" s="103"/>
      <c r="L122" s="102"/>
    </row>
    <row r="123" spans="1:19" ht="46.8" customHeight="1" x14ac:dyDescent="0.3">
      <c r="A123" s="101"/>
      <c r="B123" s="138" t="s">
        <v>40</v>
      </c>
      <c r="C123" s="138"/>
      <c r="D123" s="138"/>
      <c r="E123" s="138"/>
      <c r="F123" s="138"/>
      <c r="G123" s="136"/>
      <c r="H123" s="137" t="s">
        <v>207</v>
      </c>
      <c r="I123" s="137"/>
      <c r="J123" s="137"/>
      <c r="K123" s="137"/>
      <c r="L123" s="108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177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93.323273784122179</v>
      </c>
      <c r="P125" s="93">
        <v>2569.6725954133535</v>
      </c>
    </row>
    <row r="126" spans="1:19" ht="18" x14ac:dyDescent="0.35">
      <c r="A126" s="102"/>
      <c r="B126" s="115" t="s">
        <v>177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0.80700000000000005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31.651549872878569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7.3228362920982839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13.194822754491019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7.1559164999999991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177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89.345299457832908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61.67172391124361</v>
      </c>
      <c r="P138" s="34">
        <f>P125-P127</f>
        <v>1509.1927364133535</v>
      </c>
      <c r="R138" t="s">
        <v>134</v>
      </c>
      <c r="S138" s="33">
        <f>O138/O$137</f>
        <v>0.6902626583097411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7.3228362920982839</v>
      </c>
      <c r="P139" s="34">
        <f>P128-P129</f>
        <v>368.30978165015262</v>
      </c>
      <c r="R139" t="s">
        <v>135</v>
      </c>
      <c r="S139" s="33">
        <f t="shared" ref="S139:T140" si="4">O139/O$137</f>
        <v>8.1961069429895908E-2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20.350739254491018</v>
      </c>
      <c r="P140" s="34">
        <f>P130+P131</f>
        <v>474.56219605947388</v>
      </c>
      <c r="R140" t="s">
        <v>136</v>
      </c>
      <c r="S140" s="33">
        <f t="shared" si="4"/>
        <v>0.22777627226036307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177</v>
      </c>
      <c r="P143" s="35" t="s">
        <v>14</v>
      </c>
      <c r="Q143" s="28"/>
      <c r="R143" s="34" t="s">
        <v>177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4.1213680999999998</v>
      </c>
      <c r="P144" s="34">
        <v>82.71645255982736</v>
      </c>
      <c r="Q144" s="29"/>
      <c r="R144" s="111">
        <f>O144/O$150</f>
        <v>4.6128538658545826E-2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10.988567891988991</v>
      </c>
      <c r="P145" s="34">
        <v>293.95875002000002</v>
      </c>
      <c r="Q145" s="30"/>
      <c r="R145" s="111">
        <f>O145/O$150</f>
        <v>0.12298988260904664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11.087892791352914</v>
      </c>
      <c r="P146" s="34">
        <v>359.59276477999998</v>
      </c>
      <c r="R146" s="111">
        <f t="shared" ref="R146:S148" si="5">O146/O$150</f>
        <v>0.12410157958657818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59.20744792</v>
      </c>
      <c r="P147" s="34">
        <v>1461.0567176631525</v>
      </c>
      <c r="R147" s="111">
        <f>O147/O$150</f>
        <v>0.66268117381981939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3.940022754491018</v>
      </c>
      <c r="P148" s="34">
        <v>154.74002910000002</v>
      </c>
      <c r="R148" s="111">
        <f t="shared" si="5"/>
        <v>4.4098825326009859E-2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89.345299457832937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03"/>
      <c r="H155" s="103"/>
      <c r="I155" s="103"/>
      <c r="J155" s="103"/>
      <c r="K155" s="103"/>
      <c r="L155" s="102"/>
      <c r="R155" s="84" t="s">
        <v>159</v>
      </c>
    </row>
    <row r="156" spans="1:20" ht="46.8" customHeight="1" x14ac:dyDescent="0.3">
      <c r="A156" s="101"/>
      <c r="B156" s="137" t="s">
        <v>150</v>
      </c>
      <c r="C156" s="137"/>
      <c r="D156" s="137"/>
      <c r="E156" s="137"/>
      <c r="F156" s="137"/>
      <c r="G156" s="107"/>
      <c r="H156" s="137" t="s">
        <v>151</v>
      </c>
      <c r="I156" s="137"/>
      <c r="J156" s="137"/>
      <c r="K156" s="137"/>
      <c r="L156" s="108"/>
      <c r="N156" s="114" t="s">
        <v>67</v>
      </c>
      <c r="O156" s="17" t="s">
        <v>177</v>
      </c>
      <c r="P156" s="15" t="s">
        <v>14</v>
      </c>
      <c r="R156" s="34" t="s">
        <v>177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8.5755553467457375</v>
      </c>
      <c r="P157" s="34">
        <v>256.01815940211753</v>
      </c>
      <c r="R157" s="111">
        <f>O157/O$161</f>
        <v>6.2868248547025024E-2</v>
      </c>
      <c r="S157" s="111">
        <f>P157/P$161</f>
        <v>7.3243137069907011E-2</v>
      </c>
    </row>
    <row r="158" spans="1:20" ht="18" x14ac:dyDescent="0.35">
      <c r="A158" s="102"/>
      <c r="B158" s="115" t="s">
        <v>177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17.068154823902255</v>
      </c>
      <c r="P158" s="34">
        <v>453.016347</v>
      </c>
      <c r="R158" s="111">
        <f t="shared" ref="R158:S160" si="6">O158/O$161</f>
        <v>0.12512833936934376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107.39247917276563</v>
      </c>
      <c r="P159" s="34">
        <v>2713.0568480789875</v>
      </c>
      <c r="R159" s="111">
        <f t="shared" si="6"/>
        <v>0.78730493824831238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3.3690000000000002</v>
      </c>
      <c r="P160" s="34">
        <v>73.36459735450056</v>
      </c>
      <c r="R160" s="111">
        <f t="shared" si="6"/>
        <v>2.469847383531874E-2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136.40518934341364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177</v>
      </c>
      <c r="P163" s="35" t="s">
        <v>14</v>
      </c>
      <c r="R163" s="34" t="s">
        <v>177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3.3690000000000002</v>
      </c>
      <c r="P164" s="34">
        <v>77.612089756618104</v>
      </c>
      <c r="R164" s="111">
        <f>O164/O$168</f>
        <v>2.469847383531874E-2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0.13536159</v>
      </c>
      <c r="P165" s="34">
        <v>6.1607507600000009</v>
      </c>
      <c r="R165" s="111">
        <f t="shared" ref="R165:S166" si="7">O165/O$168</f>
        <v>9.9234926949306698E-4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132.90082775341364</v>
      </c>
      <c r="P166" s="34">
        <v>3411.6831113189874</v>
      </c>
      <c r="R166" s="111">
        <f t="shared" si="7"/>
        <v>0.97430917689518814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136.40518934341364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4.4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40" t="s">
        <v>113</v>
      </c>
      <c r="I189" s="140"/>
      <c r="J189" s="140"/>
      <c r="K189" s="140"/>
      <c r="L189" s="108"/>
      <c r="N189" s="31" t="s">
        <v>137</v>
      </c>
      <c r="O189" s="9" t="s">
        <v>177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17.752756318498669</v>
      </c>
      <c r="P190" s="34">
        <v>516.4193348107973</v>
      </c>
      <c r="R190" s="33">
        <f>O190/O$196</f>
        <v>4.9828362984598862E-2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188.63806477557767</v>
      </c>
      <c r="P191" s="34">
        <v>4127.0575579288097</v>
      </c>
      <c r="R191" s="33">
        <f t="shared" ref="R191:S194" si="8">O191/O$196</f>
        <v>0.52946853974192698</v>
      </c>
      <c r="S191" s="33">
        <f t="shared" si="8"/>
        <v>0.53555290777732756</v>
      </c>
    </row>
    <row r="192" spans="1:19" ht="18" x14ac:dyDescent="0.35">
      <c r="A192" s="102"/>
      <c r="B192" s="115" t="s">
        <v>177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49.361193170747711</v>
      </c>
      <c r="P192" s="34">
        <v>1005.9931509512257</v>
      </c>
      <c r="R192" s="33">
        <f t="shared" si="8"/>
        <v>0.1385467927649065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83.556322854380838</v>
      </c>
      <c r="P193" s="34">
        <v>1631.9349999999995</v>
      </c>
      <c r="R193" s="33">
        <f t="shared" si="8"/>
        <v>0.23452554128217329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16.969799571453784</v>
      </c>
      <c r="P194" s="34">
        <v>424.75712627493999</v>
      </c>
      <c r="R194" s="33">
        <f t="shared" si="8"/>
        <v>4.7630763226394521E-2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356.27813669065864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  <c r="O206" s="96"/>
      <c r="P206" s="96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21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21" ht="24.6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177</v>
      </c>
      <c r="P210" s="9" t="s">
        <v>14</v>
      </c>
      <c r="R210" s="9" t="s">
        <v>177</v>
      </c>
      <c r="S210" s="9" t="s">
        <v>14</v>
      </c>
    </row>
    <row r="211" spans="1:21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233.08580006849476</v>
      </c>
      <c r="P211" s="34">
        <f>SUM(P212:P215)</f>
        <v>5338.6198026668026</v>
      </c>
      <c r="R211" s="33">
        <f>O211/O$218</f>
        <v>0.8804416910576166</v>
      </c>
      <c r="S211" s="33">
        <f>P211/P$218</f>
        <v>0.83427670843248403</v>
      </c>
    </row>
    <row r="212" spans="1:21" x14ac:dyDescent="0.3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122.22265299420877</v>
      </c>
      <c r="P212" s="34">
        <v>2924.2187915342138</v>
      </c>
      <c r="R212" s="33">
        <f t="shared" ref="R212:S216" si="9">O212/O$218</f>
        <v>0.46167513961016549</v>
      </c>
      <c r="S212" s="33">
        <f t="shared" si="9"/>
        <v>0.45697347222945567</v>
      </c>
      <c r="T212" s="33"/>
      <c r="U212" s="33"/>
    </row>
    <row r="213" spans="1:21" x14ac:dyDescent="0.3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22.070338937457972</v>
      </c>
      <c r="P213" s="34">
        <v>459.79630259744005</v>
      </c>
      <c r="R213" s="33">
        <f t="shared" si="9"/>
        <v>8.3366925529569202E-2</v>
      </c>
      <c r="S213" s="33">
        <f t="shared" si="9"/>
        <v>7.185328044690506E-2</v>
      </c>
      <c r="T213" s="33"/>
      <c r="U213" s="33"/>
    </row>
    <row r="214" spans="1:21" x14ac:dyDescent="0.3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85.952808136828011</v>
      </c>
      <c r="P214" s="34">
        <v>1923.1835452244393</v>
      </c>
      <c r="R214" s="33">
        <f t="shared" si="9"/>
        <v>0.32467201230148462</v>
      </c>
      <c r="S214" s="33">
        <f t="shared" si="9"/>
        <v>0.30053970822568793</v>
      </c>
      <c r="T214" s="33"/>
      <c r="U214" s="33"/>
    </row>
    <row r="215" spans="1:21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2.84</v>
      </c>
      <c r="P215" s="34">
        <v>31.421163310709488</v>
      </c>
      <c r="R215" s="33">
        <f t="shared" si="9"/>
        <v>1.0727613616397248E-2</v>
      </c>
      <c r="S215" s="33">
        <f t="shared" si="9"/>
        <v>4.9102475304354104E-3</v>
      </c>
      <c r="T215" s="33"/>
      <c r="U215" s="33"/>
    </row>
    <row r="216" spans="1:21" ht="15" thickBot="1" x14ac:dyDescent="0.35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31.651549872878569</v>
      </c>
      <c r="P216" s="34">
        <v>1060.479859</v>
      </c>
      <c r="R216" s="33">
        <f t="shared" si="9"/>
        <v>0.11955830894238335</v>
      </c>
      <c r="S216" s="33">
        <f t="shared" si="9"/>
        <v>0.16572329156751592</v>
      </c>
    </row>
    <row r="217" spans="1:21" x14ac:dyDescent="0.3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21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264.73734994137334</v>
      </c>
      <c r="P218" s="36">
        <f>SUM(P212:P216)</f>
        <v>6399.0996616668026</v>
      </c>
    </row>
    <row r="219" spans="1:21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21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K189"/>
    <mergeCell ref="B123:F123"/>
    <mergeCell ref="H123:K123"/>
    <mergeCell ref="B155:F155"/>
    <mergeCell ref="B156:F156"/>
    <mergeCell ref="H156:K156"/>
    <mergeCell ref="B36:J36"/>
    <mergeCell ref="B86:F86"/>
    <mergeCell ref="B87:E87"/>
    <mergeCell ref="G87:K87"/>
    <mergeCell ref="B122:F122"/>
    <mergeCell ref="B1:J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9" scale="40" fitToWidth="2" fitToHeight="2" orientation="portrait" r:id="rId1"/>
  <rowBreaks count="2" manualBreakCount="2">
    <brk id="76" max="11" man="1"/>
    <brk id="223" max="1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/>
  <dimension ref="A1:V240"/>
  <sheetViews>
    <sheetView showGridLines="0" view="pageBreakPreview" zoomScale="85" zoomScaleNormal="100" zoomScaleSheetLayoutView="85" workbookViewId="0">
      <selection activeCell="B1" sqref="B1:K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180</v>
      </c>
      <c r="C1" s="123"/>
      <c r="D1" s="123"/>
      <c r="E1" s="123"/>
      <c r="F1" s="123"/>
      <c r="G1" s="123"/>
      <c r="H1" s="123"/>
      <c r="I1" s="123"/>
      <c r="J1" s="123"/>
      <c r="K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21.6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15" thickBot="1" x14ac:dyDescent="0.35">
      <c r="B7" s="47" t="s">
        <v>1</v>
      </c>
      <c r="C7" s="47" t="s">
        <v>181</v>
      </c>
      <c r="D7" s="40" t="s">
        <v>14</v>
      </c>
      <c r="F7" s="40"/>
      <c r="G7" s="57" t="s">
        <v>181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4.1808179950690756E-2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181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0.1176288280858994</v>
      </c>
      <c r="D9" s="42">
        <v>0.13994028984942111</v>
      </c>
      <c r="F9" s="41" t="s">
        <v>4</v>
      </c>
      <c r="G9" s="62">
        <v>0.35745597675784402</v>
      </c>
      <c r="H9" s="63">
        <v>7.8622097512573735E-2</v>
      </c>
      <c r="I9" s="64">
        <v>0.36047415476561423</v>
      </c>
      <c r="J9" s="62">
        <v>8.1659523290313285E-2</v>
      </c>
      <c r="N9" t="s">
        <v>79</v>
      </c>
      <c r="O9" s="97">
        <v>119608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0.24886392703010118</v>
      </c>
      <c r="D10" s="44">
        <v>0.28413773162698314</v>
      </c>
      <c r="F10" s="43" t="s">
        <v>5</v>
      </c>
      <c r="G10" s="63">
        <v>0.2242299747314796</v>
      </c>
      <c r="H10" s="63">
        <v>0.12257705487220279</v>
      </c>
      <c r="I10" s="65">
        <v>0.20142800565756105</v>
      </c>
      <c r="J10" s="63">
        <v>0.14125485267800492</v>
      </c>
      <c r="N10" t="s">
        <v>80</v>
      </c>
      <c r="O10" s="97">
        <v>42622.8</v>
      </c>
      <c r="P10" s="97">
        <v>929332.20000000007</v>
      </c>
    </row>
    <row r="11" spans="1:16" ht="15" x14ac:dyDescent="0.25">
      <c r="A11" s="1"/>
      <c r="B11" s="51" t="s">
        <v>83</v>
      </c>
      <c r="C11" s="52">
        <v>9.9585715370810818E-2</v>
      </c>
      <c r="D11" s="44">
        <v>0.12051227653503944</v>
      </c>
      <c r="F11" s="43" t="s">
        <v>6</v>
      </c>
      <c r="G11" s="63">
        <v>0.28682008623577715</v>
      </c>
      <c r="H11" s="63">
        <v>0.12737921283226225</v>
      </c>
      <c r="I11" s="65">
        <v>0.25354744408649332</v>
      </c>
      <c r="J11" s="63">
        <v>0.1525812836361822</v>
      </c>
      <c r="N11" t="s">
        <v>81</v>
      </c>
      <c r="O11" s="97">
        <v>12997.8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9.5427284843100035E-2</v>
      </c>
      <c r="D12" s="53">
        <v>0.10746981472556347</v>
      </c>
      <c r="F12" s="66" t="s">
        <v>7</v>
      </c>
      <c r="G12" s="67">
        <v>0.13149396227489926</v>
      </c>
      <c r="H12" s="68">
        <v>0.19395964847134547</v>
      </c>
      <c r="I12" s="69">
        <v>0.18455039549033136</v>
      </c>
      <c r="J12" s="67">
        <v>0.2349757330608426</v>
      </c>
      <c r="N12" t="s">
        <v>85</v>
      </c>
      <c r="O12" s="97">
        <v>32825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0.65557623056175718</v>
      </c>
      <c r="D13" s="42">
        <v>0.64375184981710731</v>
      </c>
      <c r="F13" s="70" t="s">
        <v>8</v>
      </c>
      <c r="G13" s="67">
        <v>1</v>
      </c>
      <c r="H13" s="67">
        <f>$C$9</f>
        <v>0.1176288280858994</v>
      </c>
      <c r="I13" s="69">
        <v>1</v>
      </c>
      <c r="J13" s="67">
        <f>$D$9</f>
        <v>0.13994028984942111</v>
      </c>
      <c r="N13" t="s">
        <v>161</v>
      </c>
      <c r="O13" s="97">
        <v>137353.60000000001</v>
      </c>
      <c r="P13" s="97">
        <v>2643662.2000000002</v>
      </c>
    </row>
    <row r="14" spans="1:16" x14ac:dyDescent="0.3">
      <c r="A14" s="1"/>
      <c r="B14" s="54" t="s">
        <v>0</v>
      </c>
      <c r="C14" s="52">
        <v>0.37357560075137908</v>
      </c>
      <c r="D14" s="44">
        <v>0.36280824280432827</v>
      </c>
      <c r="F14" s="3" t="s">
        <v>9</v>
      </c>
      <c r="N14" t="s">
        <v>160</v>
      </c>
      <c r="O14" s="97">
        <v>38025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0.83165015324433389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0.41463516224652958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8.8000000000000009E-2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7.4" customHeight="1" thickBot="1" x14ac:dyDescent="0.45">
      <c r="A21" s="1"/>
      <c r="B21" s="129" t="s">
        <v>49</v>
      </c>
      <c r="C21" s="129"/>
      <c r="D21" s="129"/>
      <c r="F21" s="127" t="s">
        <v>63</v>
      </c>
      <c r="G21" s="127"/>
      <c r="H21" s="127"/>
      <c r="I21" s="127"/>
      <c r="N21" s="9"/>
      <c r="O21" s="9" t="s">
        <v>181</v>
      </c>
      <c r="P21" s="9" t="s">
        <v>14</v>
      </c>
    </row>
    <row r="22" spans="1:18" ht="28.2" thickBot="1" x14ac:dyDescent="0.35">
      <c r="A22" s="1"/>
      <c r="B22" s="40"/>
      <c r="C22" s="40" t="s">
        <v>181</v>
      </c>
      <c r="D22" s="40" t="s">
        <v>14</v>
      </c>
      <c r="F22" s="71" t="s">
        <v>12</v>
      </c>
      <c r="G22" s="72"/>
      <c r="H22" s="83" t="s">
        <v>181</v>
      </c>
      <c r="I22" s="83" t="s">
        <v>14</v>
      </c>
      <c r="N22" s="10" t="s">
        <v>20</v>
      </c>
      <c r="O22" s="86">
        <f>SUM(O23:O26)</f>
        <v>222.43313693822995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0.35635409002742297</v>
      </c>
      <c r="D23" s="42">
        <f>P10/P9</f>
        <v>0.37947086778995631</v>
      </c>
      <c r="F23" s="118" t="s">
        <v>19</v>
      </c>
      <c r="G23" s="119"/>
      <c r="H23" s="82">
        <f>O34/S34</f>
        <v>4.7441457419769996E-2</v>
      </c>
      <c r="I23" s="82">
        <f>P34/T34</f>
        <v>4.5171429044609093E-2</v>
      </c>
      <c r="N23" s="11" t="s">
        <v>21</v>
      </c>
      <c r="O23" s="87">
        <v>111.54265598158997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0.30494946366733294</v>
      </c>
      <c r="D24" s="44">
        <f>P11/P10</f>
        <v>0.28487165299986378</v>
      </c>
      <c r="F24" s="120" t="s">
        <v>88</v>
      </c>
      <c r="G24" s="122"/>
      <c r="H24" s="73">
        <f>O34/S35</f>
        <v>2878.4766679407053</v>
      </c>
      <c r="I24" s="73">
        <f>P34/T35</f>
        <v>3151.6646231301811</v>
      </c>
      <c r="N24" s="11" t="s">
        <v>22</v>
      </c>
      <c r="O24" s="87">
        <v>25.827862138533963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0.75589699451009573</v>
      </c>
      <c r="D25" s="44">
        <f>P11/P30</f>
        <v>0.65269499461553349</v>
      </c>
      <c r="F25" s="118" t="s">
        <v>50</v>
      </c>
      <c r="G25" s="119"/>
      <c r="H25" s="74">
        <f>O35/S38</f>
        <v>5559.7269661561631</v>
      </c>
      <c r="I25" s="74">
        <f>P35/T38</f>
        <v>4945.6766255592129</v>
      </c>
      <c r="N25" s="11" t="s">
        <v>23</v>
      </c>
      <c r="O25" s="87">
        <v>84.442618818106013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0.27684021387135099</v>
      </c>
      <c r="D26" s="44">
        <f>P14/P13</f>
        <v>0.20843782537723618</v>
      </c>
      <c r="F26" s="120" t="s">
        <v>15</v>
      </c>
      <c r="G26" s="121"/>
      <c r="H26" s="73">
        <f>O38/S39</f>
        <v>14612.175252337058</v>
      </c>
      <c r="I26" s="73">
        <f>P38/T39</f>
        <v>15496.956067787578</v>
      </c>
      <c r="N26" s="11" t="s">
        <v>116</v>
      </c>
      <c r="O26" s="87">
        <v>0.62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0.18924653072049166</v>
      </c>
      <c r="D27" s="46">
        <f>P12/T41/1000000</f>
        <v>0.15889259696579697</v>
      </c>
      <c r="F27" s="118" t="s">
        <v>91</v>
      </c>
      <c r="G27" s="119"/>
      <c r="H27" s="74">
        <f>O39/S41</f>
        <v>1256.664744923889</v>
      </c>
      <c r="I27" s="74">
        <f>P39/T41</f>
        <v>1120.8834585394152</v>
      </c>
      <c r="N27" s="12" t="s">
        <v>35</v>
      </c>
      <c r="O27" s="88">
        <v>45.685296356646283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12935.769106391897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5411.3098496712737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572.13289062182025</v>
      </c>
      <c r="I30" s="75">
        <f>P40/T41</f>
        <v>547.99449647004792</v>
      </c>
      <c r="N30" s="8" t="s">
        <v>20</v>
      </c>
      <c r="O30" s="98">
        <v>17195.2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130.16930844711973</v>
      </c>
      <c r="I31" s="74">
        <f>P41/T40</f>
        <v>132.50886364249513</v>
      </c>
      <c r="N31" s="8" t="s">
        <v>37</v>
      </c>
      <c r="O31" s="98">
        <v>8442.5578327253934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181</v>
      </c>
      <c r="P33" s="77" t="s">
        <v>14</v>
      </c>
      <c r="R33" s="84" t="s">
        <v>77</v>
      </c>
      <c r="S33" s="76" t="s">
        <v>181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4244.4923124319821</v>
      </c>
      <c r="P34" s="100">
        <v>96665.231984017853</v>
      </c>
      <c r="R34" t="s">
        <v>73</v>
      </c>
      <c r="S34" s="81">
        <v>89468</v>
      </c>
      <c r="T34" s="81">
        <v>2139964</v>
      </c>
    </row>
    <row r="35" spans="1:20" ht="15" customHeight="1" x14ac:dyDescent="0.3">
      <c r="N35" t="s">
        <v>70</v>
      </c>
      <c r="O35" s="100">
        <v>332.34194561359493</v>
      </c>
      <c r="P35" s="100">
        <v>7665.1846814357732</v>
      </c>
      <c r="R35" t="s">
        <v>145</v>
      </c>
      <c r="S35" s="80">
        <v>1.4745619999999999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2110.4973557585927</v>
      </c>
      <c r="P38" s="100">
        <v>48081.78571328181</v>
      </c>
      <c r="R38" t="s">
        <v>142</v>
      </c>
      <c r="S38" s="80">
        <v>5.9776666666666665E-2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217.96975667179348</v>
      </c>
      <c r="P39" s="100">
        <v>4810.9797606676966</v>
      </c>
      <c r="R39" t="s">
        <v>87</v>
      </c>
      <c r="S39" s="80">
        <v>0.14443416666666667</v>
      </c>
      <c r="T39" s="80">
        <v>3.1026600000000002</v>
      </c>
    </row>
    <row r="40" spans="1:20" x14ac:dyDescent="0.3">
      <c r="N40" t="s">
        <v>75</v>
      </c>
      <c r="O40" s="100">
        <v>99.237022011245344</v>
      </c>
      <c r="P40" s="100">
        <v>2352.0647141229797</v>
      </c>
      <c r="R40" t="s">
        <v>143</v>
      </c>
      <c r="S40" s="80">
        <v>1.3011109999999999</v>
      </c>
      <c r="T40" s="80">
        <v>26.379034999999998</v>
      </c>
    </row>
    <row r="41" spans="1:20" ht="16.5" customHeight="1" x14ac:dyDescent="0.3">
      <c r="N41" t="s">
        <v>76</v>
      </c>
      <c r="O41" s="100">
        <v>169.36471908294038</v>
      </c>
      <c r="P41" s="100">
        <v>3495.4559518356059</v>
      </c>
      <c r="R41" t="s">
        <v>144</v>
      </c>
      <c r="S41" s="80">
        <v>0.17345099999999999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x14ac:dyDescent="0.3">
      <c r="N45" s="8"/>
      <c r="O45" s="8"/>
      <c r="P45" s="8"/>
      <c r="Q45" s="8"/>
      <c r="R45" s="8"/>
      <c r="S45" s="8"/>
      <c r="T45" s="8"/>
    </row>
    <row r="46" spans="1:20" x14ac:dyDescent="0.3">
      <c r="N46" s="8"/>
      <c r="O46" s="8"/>
      <c r="P46" s="8"/>
      <c r="Q46" s="8"/>
      <c r="R46" s="8"/>
      <c r="S46" s="8"/>
      <c r="T46" s="8"/>
    </row>
    <row r="47" spans="1:20" x14ac:dyDescent="0.3">
      <c r="N47" s="8"/>
      <c r="O47" s="8"/>
      <c r="P47" s="8"/>
      <c r="Q47" s="8"/>
      <c r="R47" s="8"/>
      <c r="S47" s="8"/>
      <c r="T47" s="8"/>
    </row>
    <row r="48" spans="1:20" x14ac:dyDescent="0.3">
      <c r="N48" s="8"/>
      <c r="O48" s="8"/>
      <c r="P48" s="8"/>
      <c r="Q48" s="8"/>
      <c r="R48" s="8"/>
      <c r="S48" s="8"/>
      <c r="T48" s="8"/>
    </row>
    <row r="49" spans="1:22" x14ac:dyDescent="0.3">
      <c r="N49" s="8"/>
      <c r="O49" s="8"/>
      <c r="P49" s="8"/>
      <c r="Q49" s="8"/>
      <c r="R49" s="8"/>
      <c r="S49" s="8"/>
      <c r="T49" s="8"/>
    </row>
    <row r="50" spans="1:22" x14ac:dyDescent="0.3">
      <c r="N50" s="8"/>
      <c r="O50" s="8"/>
      <c r="P50" s="8"/>
      <c r="Q50" s="8"/>
      <c r="R50" s="8"/>
      <c r="S50" s="8"/>
      <c r="T50" s="8"/>
    </row>
    <row r="51" spans="1:22" x14ac:dyDescent="0.3">
      <c r="N51" s="8"/>
      <c r="O51" s="8"/>
      <c r="P51" s="8"/>
      <c r="Q51" s="8"/>
      <c r="R51" s="8"/>
      <c r="S51" s="8"/>
      <c r="T51" s="8"/>
    </row>
    <row r="52" spans="1:22" x14ac:dyDescent="0.3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181</v>
      </c>
      <c r="P54" s="77" t="s">
        <v>14</v>
      </c>
      <c r="Q54" s="8"/>
      <c r="R54" s="8"/>
      <c r="S54" s="76" t="s">
        <v>181</v>
      </c>
      <c r="T54" s="76" t="s">
        <v>14</v>
      </c>
    </row>
    <row r="55" spans="1:22" x14ac:dyDescent="0.3">
      <c r="N55" s="14" t="s">
        <v>64</v>
      </c>
      <c r="O55" s="78">
        <f>S55/S$63</f>
        <v>0.32059904413495827</v>
      </c>
      <c r="P55" s="78">
        <f>T55/T$63</f>
        <v>0.33259667816584826</v>
      </c>
      <c r="Q55" s="8"/>
      <c r="R55" t="s">
        <v>92</v>
      </c>
      <c r="S55" s="98">
        <v>684156.74329831032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0.10214164564455155</v>
      </c>
      <c r="P56" s="78">
        <f t="shared" si="0"/>
        <v>9.902508220306229E-2</v>
      </c>
      <c r="Q56" s="8"/>
      <c r="R56" t="s">
        <v>72</v>
      </c>
      <c r="S56" s="98">
        <v>217969.75667179347</v>
      </c>
      <c r="T56" s="98">
        <v>4810979.7606676966</v>
      </c>
    </row>
    <row r="57" spans="1:22" x14ac:dyDescent="0.3">
      <c r="N57" s="14" t="s">
        <v>65</v>
      </c>
      <c r="O57" s="78">
        <f t="shared" si="0"/>
        <v>1.2564178352138156E-2</v>
      </c>
      <c r="P57" s="78">
        <f t="shared" si="0"/>
        <v>1.3459876536269096E-2</v>
      </c>
      <c r="Q57" s="8"/>
      <c r="R57" t="s">
        <v>93</v>
      </c>
      <c r="S57" s="98">
        <v>26811.893238207798</v>
      </c>
      <c r="T57" s="98">
        <v>653927.18851057033</v>
      </c>
    </row>
    <row r="58" spans="1:22" x14ac:dyDescent="0.3">
      <c r="N58" s="14" t="s">
        <v>66</v>
      </c>
      <c r="O58" s="78">
        <f t="shared" si="0"/>
        <v>0.22794198306721036</v>
      </c>
      <c r="P58" s="78">
        <f t="shared" si="0"/>
        <v>0.21765777191360922</v>
      </c>
      <c r="Q58" s="8"/>
      <c r="R58" t="s">
        <v>94</v>
      </c>
      <c r="S58" s="98">
        <v>486427.04227955802</v>
      </c>
      <c r="T58" s="98">
        <v>10574564.667172953</v>
      </c>
    </row>
    <row r="59" spans="1:22" x14ac:dyDescent="0.3">
      <c r="N59" s="14" t="s">
        <v>108</v>
      </c>
      <c r="O59" s="78">
        <f t="shared" si="0"/>
        <v>0.12103765371841828</v>
      </c>
      <c r="P59" s="78">
        <f t="shared" si="0"/>
        <v>0.1086677781989613</v>
      </c>
      <c r="Q59" s="8"/>
      <c r="R59" t="s">
        <v>95</v>
      </c>
      <c r="S59" s="98">
        <v>258293.74260268471</v>
      </c>
      <c r="T59" s="98">
        <v>5279455.1634894973</v>
      </c>
    </row>
    <row r="60" spans="1:22" x14ac:dyDescent="0.3">
      <c r="N60" s="14" t="s">
        <v>67</v>
      </c>
      <c r="O60" s="78">
        <f t="shared" si="0"/>
        <v>8.808894053854581E-2</v>
      </c>
      <c r="P60" s="78">
        <f t="shared" si="0"/>
        <v>8.0998691465943795E-2</v>
      </c>
      <c r="Q60" s="8"/>
      <c r="R60" t="s">
        <v>86</v>
      </c>
      <c r="S60" s="98">
        <v>187981.35484795884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0.12564154964678864</v>
      </c>
      <c r="P61" s="78">
        <f t="shared" si="0"/>
        <v>0.13171358050656165</v>
      </c>
      <c r="Q61" s="8"/>
      <c r="R61" t="s">
        <v>96</v>
      </c>
      <c r="S61" s="98">
        <v>268118.43329487625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1.003746720816564E-3</v>
      </c>
      <c r="P62" s="78">
        <f t="shared" si="0"/>
        <v>1.4933304836528397E-2</v>
      </c>
      <c r="Q62" s="8"/>
      <c r="R62" t="s">
        <v>97</v>
      </c>
      <c r="S62" s="98">
        <v>2141.99044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2133994.9566733893</v>
      </c>
      <c r="T63" s="99">
        <v>48583446.270736039</v>
      </c>
    </row>
    <row r="64" spans="1:22" x14ac:dyDescent="0.3">
      <c r="N64" s="8"/>
      <c r="O64" s="8"/>
      <c r="P64" s="8"/>
      <c r="Q64" s="8"/>
      <c r="R64" s="8"/>
      <c r="S64" s="8"/>
      <c r="T64" s="8"/>
    </row>
    <row r="65" spans="14:20" x14ac:dyDescent="0.3">
      <c r="N65" s="8"/>
      <c r="O65" s="8"/>
      <c r="P65" s="8"/>
      <c r="Q65" s="8"/>
      <c r="R65" s="8"/>
      <c r="S65" s="8"/>
      <c r="T65" s="8"/>
    </row>
    <row r="66" spans="14:20" x14ac:dyDescent="0.3">
      <c r="N66" s="8"/>
      <c r="O66" s="8"/>
      <c r="P66" s="8"/>
      <c r="Q66" s="8"/>
      <c r="R66" s="8"/>
      <c r="S66" s="8"/>
      <c r="T66" s="8"/>
    </row>
    <row r="67" spans="14:20" x14ac:dyDescent="0.3">
      <c r="N67" s="8"/>
      <c r="O67" s="8"/>
      <c r="P67" s="8"/>
      <c r="Q67" s="8"/>
      <c r="R67" s="8"/>
      <c r="S67" s="8"/>
      <c r="T67" s="8"/>
    </row>
    <row r="68" spans="14:20" x14ac:dyDescent="0.3">
      <c r="N68" s="8"/>
      <c r="O68" s="8"/>
      <c r="P68" s="8"/>
      <c r="Q68" s="8"/>
      <c r="R68" s="8"/>
      <c r="S68" s="8"/>
      <c r="T68" s="8"/>
    </row>
    <row r="69" spans="14:20" x14ac:dyDescent="0.3">
      <c r="N69" s="8"/>
      <c r="O69" s="8"/>
      <c r="P69" s="8"/>
      <c r="Q69" s="8"/>
      <c r="R69" s="8"/>
      <c r="S69" s="8"/>
      <c r="T69" s="8"/>
    </row>
    <row r="70" spans="14:20" x14ac:dyDescent="0.3">
      <c r="N70" s="8"/>
      <c r="O70" s="8"/>
      <c r="P70" s="8"/>
      <c r="Q70" s="8"/>
      <c r="R70" s="8"/>
      <c r="S70" s="8"/>
      <c r="T70" s="8"/>
    </row>
    <row r="71" spans="14:20" x14ac:dyDescent="0.3">
      <c r="N71" s="8"/>
      <c r="O71" s="8"/>
      <c r="P71" s="8"/>
      <c r="Q71" s="8"/>
      <c r="R71" s="8"/>
      <c r="S71" s="8"/>
      <c r="T71" s="8"/>
    </row>
    <row r="72" spans="14:20" x14ac:dyDescent="0.3">
      <c r="N72" s="8"/>
      <c r="O72" s="8"/>
      <c r="P72" s="8"/>
      <c r="Q72" s="8"/>
      <c r="R72" s="8"/>
      <c r="S72" s="8"/>
      <c r="T72" s="8"/>
    </row>
    <row r="73" spans="14:20" x14ac:dyDescent="0.3">
      <c r="N73" s="8"/>
      <c r="O73" s="8"/>
      <c r="P73" s="8"/>
      <c r="Q73" s="8"/>
      <c r="R73" s="8"/>
      <c r="S73" s="8"/>
      <c r="T73" s="8"/>
    </row>
    <row r="74" spans="14:20" x14ac:dyDescent="0.3">
      <c r="N74" s="8"/>
      <c r="O74" s="8"/>
      <c r="P74" s="8"/>
      <c r="Q74" s="8"/>
      <c r="R74" s="8"/>
      <c r="S74" s="8"/>
      <c r="T74" s="8"/>
    </row>
    <row r="75" spans="14:20" x14ac:dyDescent="0.3">
      <c r="N75" s="8"/>
      <c r="O75" s="8"/>
      <c r="P75" s="8"/>
      <c r="Q75" s="8"/>
      <c r="R75" s="8"/>
      <c r="S75" s="8"/>
      <c r="T75" s="8"/>
    </row>
    <row r="76" spans="14:20" x14ac:dyDescent="0.3">
      <c r="N76" s="8"/>
      <c r="O76" s="8"/>
      <c r="P76" s="8"/>
      <c r="Q76" s="8"/>
      <c r="R76" s="8"/>
      <c r="S76" s="8"/>
      <c r="T76" s="8"/>
    </row>
    <row r="83" spans="1:19" x14ac:dyDescent="0.3">
      <c r="A83" s="5"/>
    </row>
    <row r="84" spans="1:19" x14ac:dyDescent="0.3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04"/>
      <c r="H87" s="135" t="s">
        <v>53</v>
      </c>
      <c r="I87" s="135"/>
      <c r="J87" s="135"/>
      <c r="K87" s="135"/>
      <c r="L87" s="135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181</v>
      </c>
      <c r="P88" s="15" t="s">
        <v>14</v>
      </c>
      <c r="R88" s="17" t="s">
        <v>181</v>
      </c>
      <c r="S88" s="15" t="s">
        <v>14</v>
      </c>
    </row>
    <row r="89" spans="1:19" ht="15.6" x14ac:dyDescent="0.3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31.21889439263412</v>
      </c>
      <c r="P89" s="35">
        <v>723.77333545413217</v>
      </c>
      <c r="R89" s="33">
        <f>O89/SUM($O$89:$O$95)</f>
        <v>0.14882197326005892</v>
      </c>
      <c r="S89" s="33">
        <f>P89/SUM($P$89:$P$95)</f>
        <v>0.15403020322348099</v>
      </c>
    </row>
    <row r="90" spans="1:19" ht="18" x14ac:dyDescent="0.35">
      <c r="A90" s="102"/>
      <c r="B90" s="115" t="s">
        <v>181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82.375240551363476</v>
      </c>
      <c r="P90" s="35">
        <v>1860.9647428146218</v>
      </c>
      <c r="R90" s="33">
        <f t="shared" ref="R90:R95" si="1">O90/SUM($O$89:$O$95)</f>
        <v>0.39268673939710114</v>
      </c>
      <c r="S90" s="33">
        <f t="shared" ref="S90:S95" si="2">P90/SUM($P$89:$P$95)</f>
        <v>0.39604219095418003</v>
      </c>
    </row>
    <row r="91" spans="1:19" ht="15.6" x14ac:dyDescent="0.3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24.521456109483271</v>
      </c>
      <c r="P91" s="35">
        <v>595.27339265996068</v>
      </c>
      <c r="R91" s="33">
        <f t="shared" si="1"/>
        <v>0.11689496237522948</v>
      </c>
      <c r="S91" s="33">
        <f t="shared" si="2"/>
        <v>0.12668342028297261</v>
      </c>
    </row>
    <row r="92" spans="1:19" ht="15.6" x14ac:dyDescent="0.3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22.749952283265515</v>
      </c>
      <c r="P92" s="35">
        <v>546.732720945099</v>
      </c>
      <c r="R92" s="33">
        <f t="shared" si="1"/>
        <v>0.10845011830933345</v>
      </c>
      <c r="S92" s="33">
        <f t="shared" si="2"/>
        <v>0.11635321169059175</v>
      </c>
    </row>
    <row r="93" spans="1:19" ht="15.6" x14ac:dyDescent="0.3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8.2925675931156686</v>
      </c>
      <c r="P93" s="35">
        <v>179.22709999999998</v>
      </c>
      <c r="R93" s="33">
        <f t="shared" si="1"/>
        <v>3.9531069136486532E-2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37.467897239745547</v>
      </c>
      <c r="P94" s="35">
        <v>738.33801062885232</v>
      </c>
      <c r="R94" s="33">
        <f t="shared" si="1"/>
        <v>0.17861127082193137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3.1474124400000001</v>
      </c>
      <c r="P95" s="35">
        <v>54.59597910639738</v>
      </c>
      <c r="R95" s="33">
        <f t="shared" si="1"/>
        <v>1.5003866699858965E-2</v>
      </c>
      <c r="S95" s="33">
        <f t="shared" si="2"/>
        <v>1.1618872021123583E-2</v>
      </c>
    </row>
    <row r="96" spans="1:19" x14ac:dyDescent="0.3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x14ac:dyDescent="0.3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1:19" x14ac:dyDescent="0.3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x14ac:dyDescent="0.3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1:19" x14ac:dyDescent="0.3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x14ac:dyDescent="0.3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x14ac:dyDescent="0.3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x14ac:dyDescent="0.3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181</v>
      </c>
      <c r="P104" s="34" t="s">
        <v>14</v>
      </c>
      <c r="R104" s="34" t="s">
        <v>181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132.32532204869082</v>
      </c>
      <c r="P105" s="34">
        <v>2983.693959501094</v>
      </c>
      <c r="R105" s="33">
        <f>O105/O$117</f>
        <v>0.62989632873392976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8.7926320099999984</v>
      </c>
      <c r="P106" s="34">
        <f>P112+P113</f>
        <v>207.57651458999999</v>
      </c>
      <c r="R106" s="33">
        <f t="shared" ref="R106:R110" si="3">O106/O$117</f>
        <v>4.1854775316318441E-2</v>
      </c>
      <c r="S106" s="33">
        <f>P106/P$117</f>
        <v>4.4057022325098227E-2</v>
      </c>
    </row>
    <row r="107" spans="1:19" ht="15.6" x14ac:dyDescent="0.3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37.695715707446396</v>
      </c>
      <c r="P107" s="34">
        <v>699.47896235999997</v>
      </c>
      <c r="R107" s="33">
        <f t="shared" si="3"/>
        <v>0.17943952499417579</v>
      </c>
      <c r="S107" s="33">
        <f>P107/P$117</f>
        <v>0.14846072698301135</v>
      </c>
    </row>
    <row r="108" spans="1:19" ht="15.6" x14ac:dyDescent="0.3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20.139819507211453</v>
      </c>
      <c r="P108" s="34">
        <v>493.30829406133086</v>
      </c>
      <c r="R108" s="33">
        <f t="shared" si="3"/>
        <v>9.5869771352519353E-2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4.8144469488063502</v>
      </c>
      <c r="P109" s="34">
        <v>188.07934901966567</v>
      </c>
      <c r="R109" s="33">
        <f t="shared" si="3"/>
        <v>2.2917778781762606E-2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6.3063786091086538</v>
      </c>
      <c r="P110" s="34">
        <v>129.71040570749923</v>
      </c>
      <c r="R110" s="33">
        <f t="shared" si="3"/>
        <v>3.0019686874610773E-2</v>
      </c>
      <c r="S110" s="33">
        <f>P110/P$117</f>
        <v>2.7530350682206446E-2</v>
      </c>
    </row>
    <row r="111" spans="1:19" x14ac:dyDescent="0.3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6" x14ac:dyDescent="0.3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2.3455181899999999</v>
      </c>
      <c r="P112" s="34">
        <v>77.338039880000011</v>
      </c>
      <c r="R112" s="33"/>
      <c r="S112" s="33"/>
    </row>
    <row r="113" spans="1:19" ht="15.6" x14ac:dyDescent="0.3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6.4471138199999993</v>
      </c>
      <c r="P113" s="34">
        <v>130.23847470999999</v>
      </c>
      <c r="R113" s="33"/>
      <c r="S113" s="33"/>
    </row>
    <row r="114" spans="1:19" x14ac:dyDescent="0.3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6" x14ac:dyDescent="0.3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4.48288343946867E-4</v>
      </c>
      <c r="P115" s="34">
        <v>9.6945944381055043</v>
      </c>
      <c r="R115" s="33">
        <f>O115/O$117</f>
        <v>2.1339466830274638E-6</v>
      </c>
      <c r="S115" s="33">
        <f>P115/P$117</f>
        <v>2.0576266271548796E-3</v>
      </c>
    </row>
    <row r="116" spans="1:19" x14ac:dyDescent="0.3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6" x14ac:dyDescent="0.3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210.07476311960767</v>
      </c>
      <c r="P117" s="36">
        <f>SUM(P105:P110)+P115</f>
        <v>4711.5420796776962</v>
      </c>
    </row>
    <row r="118" spans="1:19" ht="19.5" customHeight="1" x14ac:dyDescent="0.3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03"/>
      <c r="H122" s="103"/>
      <c r="I122" s="103"/>
      <c r="J122" s="103"/>
      <c r="K122" s="103"/>
      <c r="L122" s="102"/>
    </row>
    <row r="123" spans="1:19" ht="32.4" customHeight="1" x14ac:dyDescent="0.3">
      <c r="A123" s="101"/>
      <c r="B123" s="138" t="s">
        <v>40</v>
      </c>
      <c r="C123" s="138"/>
      <c r="D123" s="138"/>
      <c r="E123" s="138"/>
      <c r="F123" s="138"/>
      <c r="G123" s="107"/>
      <c r="H123" s="138" t="s">
        <v>110</v>
      </c>
      <c r="I123" s="138"/>
      <c r="J123" s="138"/>
      <c r="K123" s="138"/>
      <c r="L123" s="138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181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109.2635631165638</v>
      </c>
      <c r="P125" s="93">
        <v>2569.6725954133535</v>
      </c>
    </row>
    <row r="126" spans="1:19" ht="18" x14ac:dyDescent="0.35">
      <c r="A126" s="102"/>
      <c r="B126" s="115" t="s">
        <v>181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0</v>
      </c>
      <c r="P126" s="94">
        <v>139.48892475703647</v>
      </c>
    </row>
    <row r="127" spans="1:19" x14ac:dyDescent="0.3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45.685296356646283</v>
      </c>
      <c r="P127" s="94">
        <v>1060.479859</v>
      </c>
    </row>
    <row r="128" spans="1:19" x14ac:dyDescent="0.3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14.682724265519424</v>
      </c>
      <c r="P128" s="93">
        <v>368.30978165015262</v>
      </c>
    </row>
    <row r="129" spans="1:20" x14ac:dyDescent="0.3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17.377702095808381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3.5983288899999999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x14ac:dyDescent="0.3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x14ac:dyDescent="0.3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x14ac:dyDescent="0.3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181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99.237022011245315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63.578266759917518</v>
      </c>
      <c r="P138" s="34">
        <f>P125-P127</f>
        <v>1509.1927364133535</v>
      </c>
      <c r="R138" t="s">
        <v>134</v>
      </c>
      <c r="S138" s="33">
        <f>O138/O$137</f>
        <v>0.64067084512786943</v>
      </c>
      <c r="T138" s="33">
        <f>P138/P$137</f>
        <v>0.64164592383508878</v>
      </c>
    </row>
    <row r="139" spans="1:20" x14ac:dyDescent="0.3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14.682724265519424</v>
      </c>
      <c r="P139" s="34">
        <f>P128-P129</f>
        <v>368.30978165015262</v>
      </c>
      <c r="R139" t="s">
        <v>135</v>
      </c>
      <c r="S139" s="33">
        <f t="shared" ref="S139:T140" si="4">O139/O$137</f>
        <v>0.14795611524754956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20.976030985808382</v>
      </c>
      <c r="P140" s="34">
        <f>P130+P131</f>
        <v>474.56219605947388</v>
      </c>
      <c r="R140" t="s">
        <v>136</v>
      </c>
      <c r="S140" s="33">
        <f t="shared" si="4"/>
        <v>0.21137303962458109</v>
      </c>
      <c r="T140" s="33">
        <f t="shared" si="4"/>
        <v>0.20176408974207369</v>
      </c>
    </row>
    <row r="141" spans="1:20" x14ac:dyDescent="0.3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x14ac:dyDescent="0.3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181</v>
      </c>
      <c r="P143" s="35" t="s">
        <v>14</v>
      </c>
      <c r="Q143" s="28"/>
      <c r="R143" s="34" t="s">
        <v>181</v>
      </c>
      <c r="S143" s="35" t="s">
        <v>14</v>
      </c>
      <c r="T143" s="28"/>
    </row>
    <row r="144" spans="1:20" ht="15.6" x14ac:dyDescent="0.3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3.3355948900000003</v>
      </c>
      <c r="P144" s="34">
        <v>82.71645255982736</v>
      </c>
      <c r="Q144" s="29"/>
      <c r="R144" s="111">
        <f>O144/O$150</f>
        <v>3.3612404145118527E-2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12.692881222758858</v>
      </c>
      <c r="P145" s="34">
        <v>293.95875002000002</v>
      </c>
      <c r="Q145" s="30"/>
      <c r="R145" s="111">
        <f>O145/O$150</f>
        <v>0.12790469691160755</v>
      </c>
      <c r="S145" s="111">
        <f>P145/P$150</f>
        <v>0.12497902300686024</v>
      </c>
      <c r="T145" s="30"/>
    </row>
    <row r="146" spans="1:20" ht="15.6" x14ac:dyDescent="0.3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18.505590802678078</v>
      </c>
      <c r="P146" s="34">
        <v>359.59276477999998</v>
      </c>
      <c r="R146" s="111">
        <f t="shared" ref="R146:S148" si="5">O146/O$150</f>
        <v>0.18647869945735643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62.929002999999994</v>
      </c>
      <c r="P147" s="34">
        <v>1461.0567176631525</v>
      </c>
      <c r="R147" s="111">
        <f>O147/O$150</f>
        <v>0.63412828926757825</v>
      </c>
      <c r="S147" s="111">
        <f t="shared" si="5"/>
        <v>0.6211804925647807</v>
      </c>
    </row>
    <row r="148" spans="1:20" ht="15.6" x14ac:dyDescent="0.3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1.7739520958083834</v>
      </c>
      <c r="P148" s="34">
        <v>154.74002910000002</v>
      </c>
      <c r="R148" s="111">
        <f t="shared" si="5"/>
        <v>1.7875910218339314E-2</v>
      </c>
      <c r="S148" s="111">
        <f t="shared" si="5"/>
        <v>6.5789018546497907E-2</v>
      </c>
    </row>
    <row r="149" spans="1:20" ht="15.6" x14ac:dyDescent="0.3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6" x14ac:dyDescent="0.3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99.237022011245315</v>
      </c>
      <c r="P150" s="34">
        <f>SUM(P144:P148)</f>
        <v>2352.0647141229797</v>
      </c>
    </row>
    <row r="151" spans="1:20" x14ac:dyDescent="0.3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x14ac:dyDescent="0.3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03"/>
      <c r="H155" s="103"/>
      <c r="I155" s="103"/>
      <c r="J155" s="103"/>
      <c r="K155" s="103"/>
      <c r="L155" s="102"/>
      <c r="R155" s="84" t="s">
        <v>159</v>
      </c>
    </row>
    <row r="156" spans="1:20" ht="38.4" customHeight="1" x14ac:dyDescent="0.3">
      <c r="A156" s="101"/>
      <c r="B156" s="138" t="s">
        <v>150</v>
      </c>
      <c r="C156" s="138"/>
      <c r="D156" s="138"/>
      <c r="E156" s="138"/>
      <c r="F156" s="138"/>
      <c r="G156" s="107"/>
      <c r="H156" s="138" t="s">
        <v>151</v>
      </c>
      <c r="I156" s="138"/>
      <c r="J156" s="138"/>
      <c r="K156" s="138"/>
      <c r="L156" s="138"/>
      <c r="N156" s="114" t="s">
        <v>67</v>
      </c>
      <c r="O156" s="17" t="s">
        <v>181</v>
      </c>
      <c r="P156" s="15" t="s">
        <v>14</v>
      </c>
      <c r="R156" s="34" t="s">
        <v>181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10.824713356965741</v>
      </c>
      <c r="P157" s="34">
        <v>256.01815940211753</v>
      </c>
      <c r="R157" s="111">
        <f>O157/O$161</f>
        <v>6.3913626259225323E-2</v>
      </c>
      <c r="S157" s="111">
        <f>P157/P$161</f>
        <v>7.3243137069907011E-2</v>
      </c>
    </row>
    <row r="158" spans="1:20" ht="18" x14ac:dyDescent="0.35">
      <c r="A158" s="102"/>
      <c r="B158" s="115" t="s">
        <v>181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18.344328365369446</v>
      </c>
      <c r="P158" s="34">
        <v>453.016347</v>
      </c>
      <c r="R158" s="111">
        <f t="shared" ref="R158:S160" si="6">O158/O$161</f>
        <v>0.10831257220924481</v>
      </c>
      <c r="S158" s="111">
        <f t="shared" si="6"/>
        <v>0.12960150356410663</v>
      </c>
    </row>
    <row r="159" spans="1:20" ht="18" x14ac:dyDescent="0.35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139.35467736060522</v>
      </c>
      <c r="P159" s="34">
        <v>2713.0568480789875</v>
      </c>
      <c r="R159" s="111">
        <f t="shared" si="6"/>
        <v>0.82280818646982301</v>
      </c>
      <c r="S159" s="111">
        <f t="shared" si="6"/>
        <v>0.77616679639583253</v>
      </c>
    </row>
    <row r="160" spans="1:20" x14ac:dyDescent="0.3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0.84099999999999997</v>
      </c>
      <c r="P160" s="34">
        <v>73.36459735450056</v>
      </c>
      <c r="R160" s="111">
        <f t="shared" si="6"/>
        <v>4.9656150617068589E-3</v>
      </c>
      <c r="S160" s="111">
        <f t="shared" si="6"/>
        <v>2.0988562970153821E-2</v>
      </c>
    </row>
    <row r="161" spans="1:19" ht="15.6" x14ac:dyDescent="0.3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169.36471908294041</v>
      </c>
      <c r="P161" s="34">
        <f>SUM(P157:P160)</f>
        <v>3495.4559518356054</v>
      </c>
    </row>
    <row r="162" spans="1:19" x14ac:dyDescent="0.3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181</v>
      </c>
      <c r="P163" s="35" t="s">
        <v>14</v>
      </c>
      <c r="R163" s="34" t="s">
        <v>181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1.2909999999999999</v>
      </c>
      <c r="P164" s="34">
        <v>77.612089756618104</v>
      </c>
      <c r="R164" s="111">
        <f>O164/O$168</f>
        <v>7.6226029068532175E-3</v>
      </c>
      <c r="S164" s="111">
        <f>P164/P$168</f>
        <v>2.2203709852461694E-2</v>
      </c>
    </row>
    <row r="165" spans="1:19" ht="15.6" x14ac:dyDescent="0.3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0.49533111000000002</v>
      </c>
      <c r="P165" s="34">
        <v>6.1607507600000009</v>
      </c>
      <c r="R165" s="111">
        <f t="shared" ref="R165:S166" si="7">O165/O$168</f>
        <v>2.9246416413174522E-3</v>
      </c>
      <c r="S165" s="111">
        <f t="shared" si="7"/>
        <v>1.7625027592651371E-3</v>
      </c>
    </row>
    <row r="166" spans="1:19" ht="15.6" x14ac:dyDescent="0.3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167.57838797294039</v>
      </c>
      <c r="P166" s="34">
        <v>3411.6831113189874</v>
      </c>
      <c r="R166" s="111">
        <f t="shared" si="7"/>
        <v>0.98945275545182942</v>
      </c>
      <c r="S166" s="111">
        <f t="shared" si="7"/>
        <v>0.97603378738827318</v>
      </c>
    </row>
    <row r="167" spans="1:19" ht="15.6" x14ac:dyDescent="0.3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6" x14ac:dyDescent="0.3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169.36471908294038</v>
      </c>
      <c r="P168" s="34">
        <f>SUM(P164:P167)</f>
        <v>3495.4559518356054</v>
      </c>
    </row>
    <row r="169" spans="1:19" x14ac:dyDescent="0.3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x14ac:dyDescent="0.3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x14ac:dyDescent="0.3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x14ac:dyDescent="0.3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x14ac:dyDescent="0.3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x14ac:dyDescent="0.3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x14ac:dyDescent="0.3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x14ac:dyDescent="0.3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x14ac:dyDescent="0.3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x14ac:dyDescent="0.3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x14ac:dyDescent="0.3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x14ac:dyDescent="0.3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x14ac:dyDescent="0.3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x14ac:dyDescent="0.3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x14ac:dyDescent="0.3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x14ac:dyDescent="0.3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x14ac:dyDescent="0.3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1.4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40" t="s">
        <v>113</v>
      </c>
      <c r="I189" s="140"/>
      <c r="J189" s="140"/>
      <c r="K189" s="140"/>
      <c r="L189" s="140"/>
      <c r="N189" s="31" t="s">
        <v>137</v>
      </c>
      <c r="O189" s="9" t="s">
        <v>181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13.430199780467969</v>
      </c>
      <c r="P190" s="34">
        <v>516.4193348107973</v>
      </c>
      <c r="R190" s="33">
        <f>O190/O$196</f>
        <v>3.9995806586113597E-2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171.61853745123798</v>
      </c>
      <c r="P191" s="34">
        <v>4127.0575579288097</v>
      </c>
      <c r="R191" s="33">
        <f t="shared" ref="R191:S194" si="8">O191/O$196</f>
        <v>0.51108858711647798</v>
      </c>
      <c r="S191" s="33">
        <f t="shared" si="8"/>
        <v>0.53555290777732756</v>
      </c>
    </row>
    <row r="192" spans="1:19" ht="18" x14ac:dyDescent="0.35">
      <c r="A192" s="102"/>
      <c r="B192" s="115" t="s">
        <v>181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37.564619720797268</v>
      </c>
      <c r="P192" s="34">
        <v>1005.9931509512257</v>
      </c>
      <c r="R192" s="33">
        <f t="shared" si="8"/>
        <v>0.11186931612282872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99.455886954166161</v>
      </c>
      <c r="P193" s="34">
        <v>1631.9349999999995</v>
      </c>
      <c r="R193" s="33">
        <f t="shared" si="8"/>
        <v>0.29618460510574796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13.720953286925573</v>
      </c>
      <c r="P194" s="34">
        <v>424.75712627493999</v>
      </c>
      <c r="R194" s="33">
        <f t="shared" si="8"/>
        <v>4.0861685068831706E-2</v>
      </c>
      <c r="S194" s="33">
        <f t="shared" si="8"/>
        <v>5.5119152297417401E-2</v>
      </c>
    </row>
    <row r="195" spans="1:19" x14ac:dyDescent="0.3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x14ac:dyDescent="0.3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335.79019719359496</v>
      </c>
      <c r="P196" s="34">
        <f>SUM(P190:P194)</f>
        <v>7706.1621699657726</v>
      </c>
    </row>
    <row r="197" spans="1:19" x14ac:dyDescent="0.3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x14ac:dyDescent="0.3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N198" s="84"/>
      <c r="O198" s="84"/>
      <c r="P198" s="84"/>
      <c r="Q198" s="84"/>
      <c r="R198" s="84"/>
    </row>
    <row r="199" spans="1:19" x14ac:dyDescent="0.3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  <c r="N199" s="84"/>
      <c r="O199" s="84"/>
      <c r="P199" s="84"/>
      <c r="Q199" s="84"/>
      <c r="R199" s="84"/>
    </row>
    <row r="200" spans="1:19" x14ac:dyDescent="0.3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  <c r="N200" s="84"/>
      <c r="O200" s="84"/>
      <c r="P200" s="84"/>
      <c r="Q200" s="84"/>
      <c r="R200" s="84"/>
    </row>
    <row r="201" spans="1:19" x14ac:dyDescent="0.3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  <c r="N201" s="84"/>
      <c r="O201" s="84"/>
      <c r="P201" s="84"/>
      <c r="Q201" s="84"/>
      <c r="R201" s="84"/>
    </row>
    <row r="202" spans="1:19" x14ac:dyDescent="0.3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  <c r="N202" s="84"/>
      <c r="O202" s="84"/>
      <c r="P202" s="84"/>
      <c r="Q202" s="84"/>
      <c r="R202" s="84"/>
    </row>
    <row r="203" spans="1:19" x14ac:dyDescent="0.3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  <c r="N203" s="84"/>
      <c r="O203" s="84"/>
      <c r="P203" s="84"/>
      <c r="Q203" s="84"/>
      <c r="R203" s="84"/>
    </row>
    <row r="204" spans="1:19" x14ac:dyDescent="0.3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  <c r="N204" s="84"/>
      <c r="O204" s="84"/>
      <c r="P204" s="84"/>
      <c r="Q204" s="84"/>
      <c r="R204" s="84"/>
    </row>
    <row r="205" spans="1:19" x14ac:dyDescent="0.3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  <c r="N205" s="84"/>
      <c r="O205" s="84"/>
      <c r="P205" s="84"/>
      <c r="Q205" s="84"/>
      <c r="R205" s="84"/>
    </row>
    <row r="206" spans="1:19" x14ac:dyDescent="0.3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  <c r="O206" s="96"/>
      <c r="P206" s="96"/>
    </row>
    <row r="207" spans="1:19" x14ac:dyDescent="0.3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x14ac:dyDescent="0.3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21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21" ht="15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181</v>
      </c>
      <c r="P210" s="9" t="s">
        <v>14</v>
      </c>
      <c r="R210" s="9" t="s">
        <v>181</v>
      </c>
      <c r="S210" s="9" t="s">
        <v>14</v>
      </c>
    </row>
    <row r="211" spans="1:21" x14ac:dyDescent="0.3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222.43313693822995</v>
      </c>
      <c r="P211" s="34">
        <f>SUM(P212:P215)</f>
        <v>5338.6198026668026</v>
      </c>
      <c r="R211" s="33">
        <f>O211/O$218</f>
        <v>0.82960777520879492</v>
      </c>
      <c r="S211" s="33">
        <f>P211/P$218</f>
        <v>0.83427670843248403</v>
      </c>
    </row>
    <row r="212" spans="1:21" x14ac:dyDescent="0.3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111.54265598158997</v>
      </c>
      <c r="P212" s="34">
        <v>2924.2187915342138</v>
      </c>
      <c r="R212" s="33">
        <f t="shared" ref="R212:S216" si="9">O212/O$218</f>
        <v>0.41602009459347966</v>
      </c>
      <c r="S212" s="33">
        <f t="shared" si="9"/>
        <v>0.45697347222945567</v>
      </c>
      <c r="T212" s="33"/>
      <c r="U212" s="33"/>
    </row>
    <row r="213" spans="1:21" x14ac:dyDescent="0.3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25.827862138533963</v>
      </c>
      <c r="P213" s="34">
        <v>459.79630259744005</v>
      </c>
      <c r="R213" s="33">
        <f t="shared" si="9"/>
        <v>9.6330050198855668E-2</v>
      </c>
      <c r="S213" s="33">
        <f t="shared" si="9"/>
        <v>7.185328044690506E-2</v>
      </c>
      <c r="T213" s="33"/>
      <c r="U213" s="33"/>
    </row>
    <row r="214" spans="1:21" x14ac:dyDescent="0.3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84.442618818106013</v>
      </c>
      <c r="P214" s="34">
        <v>1923.1835452244393</v>
      </c>
      <c r="R214" s="33">
        <f t="shared" si="9"/>
        <v>0.31494521947036797</v>
      </c>
      <c r="S214" s="33">
        <f t="shared" si="9"/>
        <v>0.30053970822568793</v>
      </c>
      <c r="T214" s="33"/>
      <c r="U214" s="33"/>
    </row>
    <row r="215" spans="1:21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0.62</v>
      </c>
      <c r="P215" s="34">
        <v>31.421163310709488</v>
      </c>
      <c r="R215" s="33">
        <f t="shared" si="9"/>
        <v>2.3124109460915913E-3</v>
      </c>
      <c r="S215" s="33">
        <f t="shared" si="9"/>
        <v>4.9102475304354104E-3</v>
      </c>
      <c r="T215" s="33"/>
      <c r="U215" s="33"/>
    </row>
    <row r="216" spans="1:21" ht="15" thickBot="1" x14ac:dyDescent="0.35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45.685296356646283</v>
      </c>
      <c r="P216" s="34">
        <v>1060.479859</v>
      </c>
      <c r="R216" s="33">
        <f t="shared" si="9"/>
        <v>0.17039222479120511</v>
      </c>
      <c r="S216" s="33">
        <f t="shared" si="9"/>
        <v>0.16572329156751592</v>
      </c>
    </row>
    <row r="217" spans="1:21" x14ac:dyDescent="0.3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21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268.11843329487624</v>
      </c>
      <c r="P218" s="36">
        <f>SUM(P212:P216)</f>
        <v>6399.0996616668026</v>
      </c>
    </row>
    <row r="219" spans="1:21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21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H123:L123"/>
    <mergeCell ref="B155:F155"/>
    <mergeCell ref="B156:F156"/>
    <mergeCell ref="H156:L156"/>
    <mergeCell ref="B36:J36"/>
    <mergeCell ref="B86:F86"/>
    <mergeCell ref="B87:F87"/>
    <mergeCell ref="H87:L87"/>
    <mergeCell ref="B122:F122"/>
    <mergeCell ref="B1:K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8" scale="40" fitToWidth="2" fitToHeight="2" orientation="portrait" verticalDpi="0" r:id="rId1"/>
  <rowBreaks count="2" manualBreakCount="2">
    <brk id="76" max="11" man="1"/>
    <brk id="223" max="11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1:V240"/>
  <sheetViews>
    <sheetView showGridLines="0" view="pageBreakPreview" zoomScale="70" zoomScaleNormal="100" zoomScaleSheetLayoutView="70" workbookViewId="0">
      <selection activeCell="B1" sqref="B1:K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174</v>
      </c>
      <c r="C1" s="123"/>
      <c r="D1" s="123"/>
      <c r="E1" s="123"/>
      <c r="F1" s="123"/>
      <c r="G1" s="123"/>
      <c r="H1" s="123"/>
      <c r="I1" s="123"/>
      <c r="J1" s="123"/>
      <c r="K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36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28.2" thickBot="1" x14ac:dyDescent="0.35">
      <c r="B7" s="47" t="s">
        <v>1</v>
      </c>
      <c r="C7" s="47" t="s">
        <v>175</v>
      </c>
      <c r="D7" s="40" t="s">
        <v>14</v>
      </c>
      <c r="F7" s="40"/>
      <c r="G7" s="57" t="s">
        <v>175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3.2204280072001212E-2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175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0.1281947241001124</v>
      </c>
      <c r="D9" s="42">
        <v>0.13994028984942111</v>
      </c>
      <c r="F9" s="41" t="s">
        <v>4</v>
      </c>
      <c r="G9" s="62">
        <v>0.3069507213701449</v>
      </c>
      <c r="H9" s="63">
        <v>7.1742455039975228E-2</v>
      </c>
      <c r="I9" s="64">
        <v>0.36047415476561423</v>
      </c>
      <c r="J9" s="62">
        <v>8.1659523290313285E-2</v>
      </c>
      <c r="N9" t="s">
        <v>79</v>
      </c>
      <c r="O9" s="97">
        <v>90958.6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0.27162217067065098</v>
      </c>
      <c r="D10" s="44">
        <v>0.28413773162698314</v>
      </c>
      <c r="F10" s="43" t="s">
        <v>5</v>
      </c>
      <c r="G10" s="63">
        <v>0.20023666509342669</v>
      </c>
      <c r="H10" s="63">
        <v>0.12648058808068305</v>
      </c>
      <c r="I10" s="65">
        <v>0.20142800565756105</v>
      </c>
      <c r="J10" s="63">
        <v>0.14125485267800492</v>
      </c>
      <c r="N10" t="s">
        <v>80</v>
      </c>
      <c r="O10" s="97">
        <v>35815.800000000003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0.10827193218043181</v>
      </c>
      <c r="D11" s="44">
        <v>0.12051227653503944</v>
      </c>
      <c r="F11" s="43" t="s">
        <v>6</v>
      </c>
      <c r="G11" s="63">
        <v>0.30048317708457128</v>
      </c>
      <c r="H11" s="63">
        <v>0.13378439459856489</v>
      </c>
      <c r="I11" s="65">
        <v>0.25354744408649332</v>
      </c>
      <c r="J11" s="63">
        <v>0.1525812836361822</v>
      </c>
      <c r="N11" t="s">
        <v>81</v>
      </c>
      <c r="O11" s="97">
        <v>12991.6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9.9652169797927209E-2</v>
      </c>
      <c r="D12" s="53">
        <v>0.10746981472556347</v>
      </c>
      <c r="F12" s="66" t="s">
        <v>7</v>
      </c>
      <c r="G12" s="67">
        <v>0.19232943645185716</v>
      </c>
      <c r="H12" s="68">
        <v>0.21134213999143756</v>
      </c>
      <c r="I12" s="69">
        <v>0.18455039549033136</v>
      </c>
      <c r="J12" s="67">
        <v>0.2349757330608426</v>
      </c>
      <c r="N12" t="s">
        <v>85</v>
      </c>
      <c r="O12" s="97">
        <v>24607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0.66094458717107807</v>
      </c>
      <c r="D13" s="42">
        <v>0.64375184981710731</v>
      </c>
      <c r="F13" s="70" t="s">
        <v>8</v>
      </c>
      <c r="G13" s="67">
        <v>1</v>
      </c>
      <c r="H13" s="67">
        <f>$C$9</f>
        <v>0.1281947241001124</v>
      </c>
      <c r="I13" s="69">
        <v>1</v>
      </c>
      <c r="J13" s="67">
        <f>$D$9</f>
        <v>0.13994028984942111</v>
      </c>
      <c r="N13" t="s">
        <v>161</v>
      </c>
      <c r="O13" s="97">
        <v>64502.399999999994</v>
      </c>
      <c r="P13" s="97">
        <v>2643662.2000000002</v>
      </c>
    </row>
    <row r="14" spans="1:16" x14ac:dyDescent="0.3">
      <c r="A14" s="1"/>
      <c r="B14" s="54" t="s">
        <v>0</v>
      </c>
      <c r="C14" s="52">
        <v>0.39882236008798211</v>
      </c>
      <c r="D14" s="44">
        <v>0.36280824280432827</v>
      </c>
      <c r="F14" s="3" t="s">
        <v>9</v>
      </c>
      <c r="N14" t="s">
        <v>160</v>
      </c>
      <c r="O14" s="97">
        <v>19322.2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0.82049003755056438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0.44190043724922046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9.5000000000000001E-2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6.8" customHeight="1" thickBot="1" x14ac:dyDescent="0.45">
      <c r="A21" s="1"/>
      <c r="B21" s="126" t="s">
        <v>49</v>
      </c>
      <c r="C21" s="126"/>
      <c r="D21" s="126"/>
      <c r="F21" s="127" t="s">
        <v>63</v>
      </c>
      <c r="G21" s="127"/>
      <c r="H21" s="127"/>
      <c r="I21" s="127"/>
      <c r="N21" s="9"/>
      <c r="O21" s="9" t="s">
        <v>175</v>
      </c>
      <c r="P21" s="9" t="s">
        <v>14</v>
      </c>
    </row>
    <row r="22" spans="1:18" ht="28.2" thickBot="1" x14ac:dyDescent="0.35">
      <c r="A22" s="1"/>
      <c r="B22" s="40"/>
      <c r="C22" s="40" t="s">
        <v>175</v>
      </c>
      <c r="D22" s="40" t="s">
        <v>14</v>
      </c>
      <c r="F22" s="71" t="s">
        <v>12</v>
      </c>
      <c r="G22" s="72"/>
      <c r="H22" s="83" t="s">
        <v>175</v>
      </c>
      <c r="I22" s="83" t="s">
        <v>14</v>
      </c>
      <c r="N22" s="10" t="s">
        <v>20</v>
      </c>
      <c r="O22" s="86">
        <f>SUM(O23:O26)</f>
        <v>237.22389196595495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0.39375935865327744</v>
      </c>
      <c r="D23" s="42">
        <f>P10/P9</f>
        <v>0.37947086778995631</v>
      </c>
      <c r="F23" s="118" t="s">
        <v>19</v>
      </c>
      <c r="G23" s="119"/>
      <c r="H23" s="82">
        <f>O34/S34</f>
        <v>4.9112819464179044E-2</v>
      </c>
      <c r="I23" s="82">
        <f>P34/T34</f>
        <v>4.5171429044609093E-2</v>
      </c>
      <c r="N23" s="11" t="s">
        <v>21</v>
      </c>
      <c r="O23" s="87">
        <v>128.35411612614274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0.3627337655448154</v>
      </c>
      <c r="D24" s="44">
        <f>P11/P10</f>
        <v>0.28487165299986378</v>
      </c>
      <c r="F24" s="120" t="s">
        <v>88</v>
      </c>
      <c r="G24" s="122"/>
      <c r="H24" s="73">
        <f>O34/S35</f>
        <v>2873.1372098928746</v>
      </c>
      <c r="I24" s="73">
        <f>P34/T35</f>
        <v>3151.6646231301811</v>
      </c>
      <c r="N24" s="11" t="s">
        <v>22</v>
      </c>
      <c r="O24" s="87">
        <v>23.285045057162076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0.71864144263745988</v>
      </c>
      <c r="D25" s="44">
        <f>P11/P30</f>
        <v>0.65269499461553349</v>
      </c>
      <c r="F25" s="118" t="s">
        <v>50</v>
      </c>
      <c r="G25" s="119"/>
      <c r="H25" s="74">
        <f>O35/S38</f>
        <v>5351.362675002214</v>
      </c>
      <c r="I25" s="74">
        <f>P35/T38</f>
        <v>4945.6766255592129</v>
      </c>
      <c r="N25" s="11" t="s">
        <v>23</v>
      </c>
      <c r="O25" s="87">
        <v>84.460730782650145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0.2995578459096096</v>
      </c>
      <c r="D26" s="44">
        <f>P14/P13</f>
        <v>0.20843782537723618</v>
      </c>
      <c r="F26" s="120" t="s">
        <v>15</v>
      </c>
      <c r="G26" s="121"/>
      <c r="H26" s="73">
        <f>O38/S39</f>
        <v>14718.086684112559</v>
      </c>
      <c r="I26" s="73">
        <f>P38/T39</f>
        <v>15496.956067787578</v>
      </c>
      <c r="N26" s="11" t="s">
        <v>116</v>
      </c>
      <c r="O26" s="87">
        <v>1.1240000000000001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0.16294084148909399</v>
      </c>
      <c r="D27" s="46">
        <f>P12/T41/1000000</f>
        <v>0.15889259696579697</v>
      </c>
      <c r="F27" s="118" t="s">
        <v>91</v>
      </c>
      <c r="G27" s="119"/>
      <c r="H27" s="74">
        <f>O39/S41</f>
        <v>1069.628486742567</v>
      </c>
      <c r="I27" s="74">
        <f>P39/T41</f>
        <v>1120.8834585394152</v>
      </c>
      <c r="N27" s="12" t="s">
        <v>35</v>
      </c>
      <c r="O27" s="88">
        <v>21.657403039213815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13122.242060291788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5165.0751031988602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471.79238626020737</v>
      </c>
      <c r="I30" s="75">
        <f>P40/T41</f>
        <v>547.99449647004792</v>
      </c>
      <c r="N30" s="8" t="s">
        <v>20</v>
      </c>
      <c r="O30" s="98">
        <v>18078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107.81253108283398</v>
      </c>
      <c r="I31" s="74">
        <f>P41/T40</f>
        <v>132.50886364249513</v>
      </c>
      <c r="N31" s="8" t="s">
        <v>37</v>
      </c>
      <c r="O31" s="98">
        <v>4193.0470722102073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175</v>
      </c>
      <c r="P33" s="77" t="s">
        <v>14</v>
      </c>
      <c r="R33" s="84" t="s">
        <v>77</v>
      </c>
      <c r="S33" s="76" t="s">
        <v>175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3384.6590661933628</v>
      </c>
      <c r="P34" s="100">
        <v>96665.231984017853</v>
      </c>
      <c r="R34" t="s">
        <v>73</v>
      </c>
      <c r="S34" s="81">
        <v>68916</v>
      </c>
      <c r="T34" s="81">
        <v>2139964</v>
      </c>
    </row>
    <row r="35" spans="1:20" ht="15" customHeight="1" x14ac:dyDescent="0.3">
      <c r="N35" t="s">
        <v>70</v>
      </c>
      <c r="O35" s="100">
        <v>289.02709807686961</v>
      </c>
      <c r="P35" s="100">
        <v>7665.1846814357732</v>
      </c>
      <c r="R35" t="s">
        <v>145</v>
      </c>
      <c r="S35" s="80">
        <v>1.1780360000000001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1686.9748306607448</v>
      </c>
      <c r="P38" s="100">
        <v>48081.78571328181</v>
      </c>
      <c r="R38" t="s">
        <v>142</v>
      </c>
      <c r="S38" s="80">
        <v>5.4010000000000002E-2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161.53315481088899</v>
      </c>
      <c r="P39" s="100">
        <v>4810.9797606676966</v>
      </c>
      <c r="R39" t="s">
        <v>87</v>
      </c>
      <c r="S39" s="80">
        <v>0.11461916666666667</v>
      </c>
      <c r="T39" s="80">
        <v>3.1026600000000002</v>
      </c>
    </row>
    <row r="40" spans="1:20" x14ac:dyDescent="0.3">
      <c r="N40" t="s">
        <v>75</v>
      </c>
      <c r="O40" s="100">
        <v>71.249142588243998</v>
      </c>
      <c r="P40" s="100">
        <v>2352.0647141229797</v>
      </c>
      <c r="R40" t="s">
        <v>143</v>
      </c>
      <c r="S40" s="80">
        <v>1.027018</v>
      </c>
      <c r="T40" s="80">
        <v>26.379034999999998</v>
      </c>
    </row>
    <row r="41" spans="1:20" ht="16.5" customHeight="1" x14ac:dyDescent="0.3">
      <c r="N41" t="s">
        <v>76</v>
      </c>
      <c r="O41" s="100">
        <v>110.72541004762999</v>
      </c>
      <c r="P41" s="100">
        <v>3495.4559518356059</v>
      </c>
      <c r="R41" t="s">
        <v>144</v>
      </c>
      <c r="S41" s="80">
        <v>0.15101800000000001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175</v>
      </c>
      <c r="P54" s="77" t="s">
        <v>14</v>
      </c>
      <c r="Q54" s="8"/>
      <c r="R54" s="8"/>
      <c r="S54" s="76" t="s">
        <v>175</v>
      </c>
      <c r="T54" s="76" t="s">
        <v>14</v>
      </c>
    </row>
    <row r="55" spans="1:22" ht="15" x14ac:dyDescent="0.25">
      <c r="N55" s="14" t="s">
        <v>64</v>
      </c>
      <c r="O55" s="78">
        <f>S55/S$63</f>
        <v>0.34356522218685931</v>
      </c>
      <c r="P55" s="78">
        <f>T55/T$63</f>
        <v>0.33259667816584826</v>
      </c>
      <c r="Q55" s="8"/>
      <c r="R55" t="s">
        <v>92</v>
      </c>
      <c r="S55" s="98">
        <v>583265.26158389228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9.5149116325634525E-2</v>
      </c>
      <c r="P56" s="78">
        <f t="shared" si="0"/>
        <v>9.902508220306229E-2</v>
      </c>
      <c r="Q56" s="8"/>
      <c r="R56" t="s">
        <v>72</v>
      </c>
      <c r="S56" s="98">
        <v>161533.15481088898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1.4604408490380831E-2</v>
      </c>
      <c r="P57" s="78">
        <f t="shared" si="0"/>
        <v>1.3459876536269096E-2</v>
      </c>
      <c r="Q57" s="8"/>
      <c r="R57" t="s">
        <v>93</v>
      </c>
      <c r="S57" s="98">
        <v>24793.674063398255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0.21572825644748111</v>
      </c>
      <c r="P58" s="78">
        <f t="shared" si="0"/>
        <v>0.21765777191360922</v>
      </c>
      <c r="Q58" s="8"/>
      <c r="R58" t="s">
        <v>94</v>
      </c>
      <c r="S58" s="98">
        <v>366238.4601298265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0.10285495044399076</v>
      </c>
      <c r="P59" s="78">
        <f t="shared" si="0"/>
        <v>0.1086677781989613</v>
      </c>
      <c r="Q59" s="8"/>
      <c r="R59" t="s">
        <v>95</v>
      </c>
      <c r="S59" s="98">
        <v>174615.22791525174</v>
      </c>
      <c r="T59" s="98">
        <v>5279455.1634894973</v>
      </c>
    </row>
    <row r="60" spans="1:22" x14ac:dyDescent="0.3">
      <c r="N60" s="14" t="s">
        <v>67</v>
      </c>
      <c r="O60" s="78">
        <f t="shared" si="0"/>
        <v>7.3866636933722071E-2</v>
      </c>
      <c r="P60" s="78">
        <f t="shared" si="0"/>
        <v>8.0998691465943795E-2</v>
      </c>
      <c r="Q60" s="8"/>
      <c r="R60" t="s">
        <v>86</v>
      </c>
      <c r="S60" s="98">
        <v>125402.2250541914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0.152490839925806</v>
      </c>
      <c r="P61" s="78">
        <f t="shared" si="0"/>
        <v>0.13171358050656165</v>
      </c>
      <c r="Q61" s="8"/>
      <c r="R61" t="s">
        <v>96</v>
      </c>
      <c r="S61" s="98">
        <v>258881.29500516877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9.9955983243704715E-4</v>
      </c>
      <c r="P62" s="78">
        <f t="shared" si="0"/>
        <v>1.4933304836528397E-2</v>
      </c>
      <c r="Q62" s="8"/>
      <c r="R62" t="s">
        <v>97</v>
      </c>
      <c r="S62" s="98">
        <v>1696.93697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1697684.2355326179</v>
      </c>
      <c r="T63" s="99">
        <v>48583446.270736039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4" t="s">
        <v>53</v>
      </c>
      <c r="H87" s="134"/>
      <c r="I87" s="134"/>
      <c r="J87" s="134"/>
      <c r="K87" s="134"/>
      <c r="L87" s="134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175</v>
      </c>
      <c r="P88" s="15" t="s">
        <v>14</v>
      </c>
      <c r="R88" s="17" t="s">
        <v>175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25.194483836202476</v>
      </c>
      <c r="P89" s="35">
        <v>723.77333545413217</v>
      </c>
      <c r="R89" s="33">
        <f>O89/SUM($O$89:$O$95)</f>
        <v>0.15809515268634775</v>
      </c>
      <c r="S89" s="33">
        <f>P89/SUM($P$89:$P$95)</f>
        <v>0.15403020322348099</v>
      </c>
    </row>
    <row r="90" spans="1:19" ht="18" x14ac:dyDescent="0.35">
      <c r="A90" s="102"/>
      <c r="B90" s="115" t="s">
        <v>175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63.394067334653066</v>
      </c>
      <c r="P90" s="35">
        <v>1860.9647428146218</v>
      </c>
      <c r="R90" s="33">
        <f t="shared" ref="R90:R95" si="1">O90/SUM($O$89:$O$95)</f>
        <v>0.39779718528225383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21.948153436629209</v>
      </c>
      <c r="P91" s="35">
        <v>595.27339265996068</v>
      </c>
      <c r="R91" s="33">
        <f t="shared" si="1"/>
        <v>0.13772445950098475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14.80691529767498</v>
      </c>
      <c r="P92" s="35">
        <v>546.732720945099</v>
      </c>
      <c r="R92" s="33">
        <f t="shared" si="1"/>
        <v>9.2913256330977259E-2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6.9341778889810763</v>
      </c>
      <c r="P93" s="35">
        <v>179.22709999999998</v>
      </c>
      <c r="R93" s="33">
        <f t="shared" si="1"/>
        <v>4.3511902019501635E-2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23.3001548034566</v>
      </c>
      <c r="P94" s="35">
        <v>738.33801062885232</v>
      </c>
      <c r="R94" s="33">
        <f t="shared" si="1"/>
        <v>0.14620825555373787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3.7848324600000005</v>
      </c>
      <c r="P95" s="35">
        <v>54.59597910639738</v>
      </c>
      <c r="R95" s="33">
        <f t="shared" si="1"/>
        <v>2.3749788626196981E-2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1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O99" s="36"/>
      <c r="P99" s="36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175</v>
      </c>
      <c r="P104" s="34" t="s">
        <v>14</v>
      </c>
      <c r="R104" s="34" t="s">
        <v>175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106.30338008197047</v>
      </c>
      <c r="P105" s="34">
        <v>2983.693959501094</v>
      </c>
      <c r="R105" s="33">
        <f>O105/O$117</f>
        <v>0.66573789862050026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6.4221613899999994</v>
      </c>
      <c r="P106" s="34">
        <f>P112+P113</f>
        <v>207.57651458999999</v>
      </c>
      <c r="R106" s="33">
        <f t="shared" ref="R106:R110" si="3">O106/O$117</f>
        <v>4.0219569924150045E-2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23.72325915791583</v>
      </c>
      <c r="P107" s="34">
        <v>699.47896235999997</v>
      </c>
      <c r="R107" s="33">
        <f t="shared" si="3"/>
        <v>0.14856980735741504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14.269608386627887</v>
      </c>
      <c r="P108" s="34">
        <v>493.30829406133086</v>
      </c>
      <c r="R108" s="33">
        <f t="shared" si="3"/>
        <v>8.9365165003462851E-2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6.2825105477055381</v>
      </c>
      <c r="P109" s="34">
        <v>188.07934901966567</v>
      </c>
      <c r="R109" s="33">
        <f t="shared" si="3"/>
        <v>3.9344989471317711E-2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2.676605633377672</v>
      </c>
      <c r="P110" s="34">
        <v>129.71040570749923</v>
      </c>
      <c r="R110" s="33">
        <f t="shared" si="3"/>
        <v>1.6762569623154117E-2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1.3637632800000001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5.0583981099999997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0</v>
      </c>
      <c r="P115" s="34">
        <v>9.6945944381055043</v>
      </c>
      <c r="R115" s="33">
        <f>O115/O$117</f>
        <v>0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159.67752519759739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03"/>
      <c r="H122" s="103"/>
      <c r="I122" s="103"/>
      <c r="J122" s="103"/>
      <c r="K122" s="103"/>
      <c r="L122" s="102"/>
    </row>
    <row r="123" spans="1:19" ht="40.799999999999997" customHeight="1" x14ac:dyDescent="0.3">
      <c r="A123" s="101"/>
      <c r="B123" s="138" t="s">
        <v>40</v>
      </c>
      <c r="C123" s="138"/>
      <c r="D123" s="138"/>
      <c r="E123" s="138"/>
      <c r="F123" s="138"/>
      <c r="G123" s="137" t="s">
        <v>110</v>
      </c>
      <c r="H123" s="137"/>
      <c r="I123" s="137"/>
      <c r="J123" s="137"/>
      <c r="K123" s="137"/>
      <c r="L123" s="137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175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72.930373119903564</v>
      </c>
      <c r="P125" s="93">
        <v>2569.6725954133535</v>
      </c>
    </row>
    <row r="126" spans="1:19" ht="18" x14ac:dyDescent="0.35">
      <c r="A126" s="102"/>
      <c r="B126" s="115" t="s">
        <v>175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2.609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21.657403039213815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9.5100735903686111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5.9558029071856282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4.5102960100000002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175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71.249142588243984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51.272970080689745</v>
      </c>
      <c r="P138" s="34">
        <f>P125-P127</f>
        <v>1509.1927364133535</v>
      </c>
      <c r="R138" t="s">
        <v>134</v>
      </c>
      <c r="S138" s="33">
        <f>O138/O$137</f>
        <v>0.71962929262182751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9.5100735903686111</v>
      </c>
      <c r="P139" s="34">
        <f>P128-P129</f>
        <v>368.30978165015262</v>
      </c>
      <c r="R139" t="s">
        <v>135</v>
      </c>
      <c r="S139" s="33">
        <f t="shared" ref="S139:T140" si="4">O139/O$137</f>
        <v>0.1334763232917523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10.466098917185629</v>
      </c>
      <c r="P140" s="34">
        <f>P130+P131</f>
        <v>474.56219605947388</v>
      </c>
      <c r="R140" t="s">
        <v>136</v>
      </c>
      <c r="S140" s="33">
        <f t="shared" si="4"/>
        <v>0.14689438408642017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175</v>
      </c>
      <c r="P143" s="35" t="s">
        <v>14</v>
      </c>
      <c r="Q143" s="28"/>
      <c r="R143" s="34" t="s">
        <v>175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4.0549269799999994</v>
      </c>
      <c r="P144" s="34">
        <v>82.71645255982736</v>
      </c>
      <c r="Q144" s="29"/>
      <c r="R144" s="111">
        <f>O144/O$150</f>
        <v>5.6911940729361933E-2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10.399592844555428</v>
      </c>
      <c r="P145" s="34">
        <v>293.95875002000002</v>
      </c>
      <c r="Q145" s="30"/>
      <c r="R145" s="111">
        <f>O145/O$150</f>
        <v>0.14596095429043585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10.578975056502937</v>
      </c>
      <c r="P146" s="34">
        <v>359.59276477999998</v>
      </c>
      <c r="R146" s="111">
        <f t="shared" ref="R146:S148" si="5">O146/O$150</f>
        <v>0.14847862966772674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42.761912299999999</v>
      </c>
      <c r="P147" s="34">
        <v>1461.0567176631525</v>
      </c>
      <c r="R147" s="111">
        <f>O147/O$150</f>
        <v>0.60017441258381754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3.4537354071856283</v>
      </c>
      <c r="P148" s="34">
        <v>154.74002910000002</v>
      </c>
      <c r="R148" s="111">
        <f t="shared" si="5"/>
        <v>4.8474062728657868E-2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71.249142588243998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03"/>
      <c r="H155" s="103"/>
      <c r="I155" s="103"/>
      <c r="J155" s="103"/>
      <c r="K155" s="103"/>
      <c r="L155" s="102"/>
      <c r="R155" s="84" t="s">
        <v>159</v>
      </c>
    </row>
    <row r="156" spans="1:20" ht="46.8" customHeight="1" x14ac:dyDescent="0.3">
      <c r="A156" s="101"/>
      <c r="B156" s="138" t="s">
        <v>150</v>
      </c>
      <c r="C156" s="138"/>
      <c r="D156" s="138"/>
      <c r="E156" s="138"/>
      <c r="F156" s="138"/>
      <c r="G156" s="137" t="s">
        <v>151</v>
      </c>
      <c r="H156" s="137"/>
      <c r="I156" s="137"/>
      <c r="J156" s="137"/>
      <c r="K156" s="137"/>
      <c r="L156" s="137"/>
      <c r="N156" s="114" t="s">
        <v>67</v>
      </c>
      <c r="O156" s="17" t="s">
        <v>175</v>
      </c>
      <c r="P156" s="15" t="s">
        <v>14</v>
      </c>
      <c r="R156" s="34" t="s">
        <v>175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8.6306409190347573</v>
      </c>
      <c r="P157" s="34">
        <v>256.01815940211753</v>
      </c>
      <c r="R157" s="111">
        <f>O157/O$161</f>
        <v>7.7946344161852046E-2</v>
      </c>
      <c r="S157" s="111">
        <f>P157/P$161</f>
        <v>7.3243137069907011E-2</v>
      </c>
    </row>
    <row r="158" spans="1:20" ht="18" x14ac:dyDescent="0.35">
      <c r="A158" s="102"/>
      <c r="B158" s="115" t="s">
        <v>175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12.106737362133702</v>
      </c>
      <c r="P158" s="34">
        <v>453.016347</v>
      </c>
      <c r="R158" s="111">
        <f t="shared" ref="R158:S160" si="6">O158/O$161</f>
        <v>0.10934018990695839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85.289031766461534</v>
      </c>
      <c r="P159" s="34">
        <v>2713.0568480789875</v>
      </c>
      <c r="R159" s="111">
        <f t="shared" si="6"/>
        <v>0.77027514939681263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4.6989999999999998</v>
      </c>
      <c r="P160" s="34">
        <v>73.36459735450056</v>
      </c>
      <c r="R160" s="111">
        <f t="shared" si="6"/>
        <v>4.2438316534376914E-2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110.72541004762999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175</v>
      </c>
      <c r="P163" s="35" t="s">
        <v>14</v>
      </c>
      <c r="R163" s="34" t="s">
        <v>175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4.6989999999999998</v>
      </c>
      <c r="P164" s="34">
        <v>77.612089756618104</v>
      </c>
      <c r="R164" s="111">
        <f>O164/O$168</f>
        <v>4.2438316534376921E-2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0.30403891999999993</v>
      </c>
      <c r="P165" s="34">
        <v>6.1607507600000009</v>
      </c>
      <c r="R165" s="111">
        <f t="shared" ref="R165:S166" si="7">O165/O$168</f>
        <v>2.7458820867695467E-3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105.72237112762998</v>
      </c>
      <c r="P166" s="34">
        <v>3411.6831113189874</v>
      </c>
      <c r="R166" s="111">
        <f t="shared" si="7"/>
        <v>0.95481580137885358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110.72541004762998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0.200000000000003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39" t="s">
        <v>113</v>
      </c>
      <c r="I189" s="139"/>
      <c r="J189" s="139"/>
      <c r="K189" s="139"/>
      <c r="L189" s="139"/>
      <c r="N189" s="31" t="s">
        <v>137</v>
      </c>
      <c r="O189" s="9" t="s">
        <v>175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14.898406110356982</v>
      </c>
      <c r="P190" s="34">
        <v>516.4193348107973</v>
      </c>
      <c r="R190" s="33">
        <f>O190/O$196</f>
        <v>5.1090197733840693E-2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145.1640986668246</v>
      </c>
      <c r="P191" s="34">
        <v>4127.0575579288097</v>
      </c>
      <c r="R191" s="33">
        <f t="shared" ref="R191:S194" si="8">O191/O$196</f>
        <v>0.49780241254043262</v>
      </c>
      <c r="S191" s="33">
        <f t="shared" si="8"/>
        <v>0.53555290777732756</v>
      </c>
    </row>
    <row r="192" spans="1:19" ht="18" x14ac:dyDescent="0.35">
      <c r="A192" s="102"/>
      <c r="B192" s="115" t="s">
        <v>175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33.671633173046999</v>
      </c>
      <c r="P192" s="34">
        <v>1005.9931509512257</v>
      </c>
      <c r="R192" s="33">
        <f t="shared" si="8"/>
        <v>0.11546808323585836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77.577076973975039</v>
      </c>
      <c r="P193" s="34">
        <v>1631.9349999999995</v>
      </c>
      <c r="R193" s="33">
        <f t="shared" si="8"/>
        <v>0.26603035068687603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20.298658812665973</v>
      </c>
      <c r="P194" s="34">
        <v>424.75712627493999</v>
      </c>
      <c r="R194" s="33">
        <f t="shared" si="8"/>
        <v>6.9608955802992492E-2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291.60987373686953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19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19" ht="24.6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175</v>
      </c>
      <c r="P210" s="9" t="s">
        <v>14</v>
      </c>
      <c r="R210" s="9" t="s">
        <v>175</v>
      </c>
      <c r="S210" s="9" t="s">
        <v>14</v>
      </c>
    </row>
    <row r="211" spans="1:19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237.22389196595495</v>
      </c>
      <c r="P211" s="34">
        <f>SUM(P212:P215)</f>
        <v>5338.6198026668026</v>
      </c>
      <c r="R211" s="33">
        <f>O211/O$218</f>
        <v>0.91634234123102098</v>
      </c>
      <c r="S211" s="33">
        <f>P211/P$218</f>
        <v>0.83427670843248403</v>
      </c>
    </row>
    <row r="212" spans="1:19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128.35411612614274</v>
      </c>
      <c r="P212" s="34">
        <v>2924.2187915342138</v>
      </c>
      <c r="R212" s="33">
        <f t="shared" ref="R212:S216" si="9">O212/O$218</f>
        <v>0.49580297457790479</v>
      </c>
      <c r="S212" s="33">
        <f t="shared" si="9"/>
        <v>0.45697347222945567</v>
      </c>
    </row>
    <row r="213" spans="1:19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23.285045057162076</v>
      </c>
      <c r="P213" s="34">
        <v>459.79630259744005</v>
      </c>
      <c r="R213" s="33">
        <f t="shared" si="9"/>
        <v>8.9944872443168108E-2</v>
      </c>
      <c r="S213" s="33">
        <f t="shared" si="9"/>
        <v>7.185328044690506E-2</v>
      </c>
    </row>
    <row r="214" spans="1:19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84.460730782650145</v>
      </c>
      <c r="P214" s="34">
        <v>1923.1835452244393</v>
      </c>
      <c r="R214" s="33">
        <f t="shared" si="9"/>
        <v>0.32625273595361082</v>
      </c>
      <c r="S214" s="33">
        <f t="shared" si="9"/>
        <v>0.30053970822568793</v>
      </c>
    </row>
    <row r="215" spans="1:19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1.1240000000000001</v>
      </c>
      <c r="P215" s="34">
        <v>31.421163310709488</v>
      </c>
      <c r="R215" s="33">
        <f t="shared" si="9"/>
        <v>4.3417582563373639E-3</v>
      </c>
      <c r="S215" s="33">
        <f t="shared" si="9"/>
        <v>4.9102475304354104E-3</v>
      </c>
    </row>
    <row r="216" spans="1:19" ht="15.75" thickBot="1" x14ac:dyDescent="0.3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21.657403039213815</v>
      </c>
      <c r="P216" s="34">
        <v>1060.479859</v>
      </c>
      <c r="R216" s="33">
        <f t="shared" si="9"/>
        <v>8.3657658768979085E-2</v>
      </c>
      <c r="S216" s="33">
        <f t="shared" si="9"/>
        <v>0.16572329156751592</v>
      </c>
    </row>
    <row r="217" spans="1:19" ht="15" x14ac:dyDescent="0.25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19" ht="15" x14ac:dyDescent="0.25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258.88129500516874</v>
      </c>
      <c r="P218" s="36">
        <f>SUM(P212:P216)</f>
        <v>6399.0996616668026</v>
      </c>
    </row>
    <row r="219" spans="1:19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19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G123:L123"/>
    <mergeCell ref="B155:F155"/>
    <mergeCell ref="B156:F156"/>
    <mergeCell ref="G156:L156"/>
    <mergeCell ref="B36:J36"/>
    <mergeCell ref="B86:F86"/>
    <mergeCell ref="B87:F87"/>
    <mergeCell ref="G87:L87"/>
    <mergeCell ref="B122:F122"/>
    <mergeCell ref="B1:K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8" scale="40" fitToWidth="2" fitToHeight="2" orientation="portrait" verticalDpi="0" r:id="rId1"/>
  <rowBreaks count="2" manualBreakCount="2">
    <brk id="76" max="11" man="1"/>
    <brk id="223" max="11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/>
  <dimension ref="A1:V240"/>
  <sheetViews>
    <sheetView showGridLines="0" view="pageBreakPreview" zoomScale="85" zoomScaleNormal="100" zoomScaleSheetLayoutView="85" workbookViewId="0">
      <selection activeCell="B1" sqref="B1:K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190</v>
      </c>
      <c r="C1" s="123"/>
      <c r="D1" s="123"/>
      <c r="E1" s="123"/>
      <c r="F1" s="123"/>
      <c r="G1" s="123"/>
      <c r="H1" s="123"/>
      <c r="I1" s="123"/>
      <c r="J1" s="123"/>
      <c r="K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26.4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15" thickBot="1" x14ac:dyDescent="0.35">
      <c r="B7" s="47" t="s">
        <v>1</v>
      </c>
      <c r="C7" s="47" t="s">
        <v>191</v>
      </c>
      <c r="D7" s="40" t="s">
        <v>14</v>
      </c>
      <c r="F7" s="40"/>
      <c r="G7" s="57" t="s">
        <v>191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4.0173573013377794E-3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191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0.13178531489417861</v>
      </c>
      <c r="D9" s="42">
        <v>0.13994028984942111</v>
      </c>
      <c r="F9" s="41" t="s">
        <v>4</v>
      </c>
      <c r="G9" s="62">
        <v>0.29029860594989199</v>
      </c>
      <c r="H9" s="63">
        <v>8.025075369670287E-2</v>
      </c>
      <c r="I9" s="64">
        <v>0.36047415476561423</v>
      </c>
      <c r="J9" s="62">
        <v>8.1659523290313285E-2</v>
      </c>
      <c r="N9" t="s">
        <v>79</v>
      </c>
      <c r="O9" s="97">
        <v>9782.4000000000015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0.28464226384831298</v>
      </c>
      <c r="D10" s="44">
        <v>0.28413773162698314</v>
      </c>
      <c r="F10" s="43" t="s">
        <v>5</v>
      </c>
      <c r="G10" s="63">
        <v>0.24260083768033397</v>
      </c>
      <c r="H10" s="63">
        <v>0.13333524207633063</v>
      </c>
      <c r="I10" s="65">
        <v>0.20142800565756105</v>
      </c>
      <c r="J10" s="63">
        <v>0.14125485267800492</v>
      </c>
      <c r="N10" t="s">
        <v>80</v>
      </c>
      <c r="O10" s="97">
        <v>3895.8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0.11664104170225689</v>
      </c>
      <c r="D11" s="44">
        <v>0.12051227653503944</v>
      </c>
      <c r="F11" s="43" t="s">
        <v>6</v>
      </c>
      <c r="G11" s="63">
        <v>0.23145260438010962</v>
      </c>
      <c r="H11" s="63">
        <v>0.14747013984754817</v>
      </c>
      <c r="I11" s="65">
        <v>0.25354744408649332</v>
      </c>
      <c r="J11" s="63">
        <v>0.1525812836361822</v>
      </c>
      <c r="N11" t="s">
        <v>81</v>
      </c>
      <c r="O11" s="97">
        <v>1512.2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8.1055518774236265E-2</v>
      </c>
      <c r="D12" s="53">
        <v>0.10746981472556347</v>
      </c>
      <c r="F12" s="66" t="s">
        <v>7</v>
      </c>
      <c r="G12" s="67">
        <v>0.23564795198966443</v>
      </c>
      <c r="H12" s="68">
        <v>0.17827035312149975</v>
      </c>
      <c r="I12" s="69">
        <v>0.18455039549033136</v>
      </c>
      <c r="J12" s="67">
        <v>0.2349757330608426</v>
      </c>
      <c r="N12" t="s">
        <v>85</v>
      </c>
      <c r="O12" s="97">
        <v>2611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0.62191705848695178</v>
      </c>
      <c r="D13" s="42">
        <v>0.64375184981710731</v>
      </c>
      <c r="F13" s="70" t="s">
        <v>8</v>
      </c>
      <c r="G13" s="67">
        <v>1</v>
      </c>
      <c r="H13" s="67">
        <f>$C$9</f>
        <v>0.13178531489417861</v>
      </c>
      <c r="I13" s="69">
        <v>1</v>
      </c>
      <c r="J13" s="67">
        <f>$D$9</f>
        <v>0.13994028984942111</v>
      </c>
      <c r="N13" t="s">
        <v>161</v>
      </c>
      <c r="O13" s="97">
        <v>9521.2000000000007</v>
      </c>
      <c r="P13" s="97">
        <v>2643662.2000000002</v>
      </c>
    </row>
    <row r="14" spans="1:16" x14ac:dyDescent="0.3">
      <c r="A14" s="1"/>
      <c r="B14" s="54" t="s">
        <v>0</v>
      </c>
      <c r="C14" s="52">
        <v>0.36985043684288466</v>
      </c>
      <c r="D14" s="44">
        <v>0.36280824280432827</v>
      </c>
      <c r="F14" s="3" t="s">
        <v>9</v>
      </c>
      <c r="N14" t="s">
        <v>160</v>
      </c>
      <c r="O14" s="97">
        <v>5462.6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0.74884345860185209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0.45267547231346239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0.106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1.4" customHeight="1" thickBot="1" x14ac:dyDescent="0.45">
      <c r="A21" s="1"/>
      <c r="B21" s="129" t="s">
        <v>49</v>
      </c>
      <c r="C21" s="129"/>
      <c r="D21" s="129"/>
      <c r="F21" s="127" t="s">
        <v>63</v>
      </c>
      <c r="G21" s="127"/>
      <c r="H21" s="127"/>
      <c r="I21" s="127"/>
      <c r="N21" s="9"/>
      <c r="O21" s="9" t="s">
        <v>191</v>
      </c>
      <c r="P21" s="9" t="s">
        <v>14</v>
      </c>
    </row>
    <row r="22" spans="1:18" ht="28.2" thickBot="1" x14ac:dyDescent="0.35">
      <c r="A22" s="1"/>
      <c r="B22" s="40"/>
      <c r="C22" s="40" t="s">
        <v>191</v>
      </c>
      <c r="D22" s="40" t="s">
        <v>14</v>
      </c>
      <c r="F22" s="71" t="s">
        <v>12</v>
      </c>
      <c r="G22" s="72"/>
      <c r="H22" s="83" t="s">
        <v>191</v>
      </c>
      <c r="I22" s="83" t="s">
        <v>14</v>
      </c>
      <c r="N22" s="10" t="s">
        <v>20</v>
      </c>
      <c r="O22" s="86">
        <f>SUM(O23:O26)</f>
        <v>20.133693917502292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0.3982458292443572</v>
      </c>
      <c r="D23" s="42">
        <f>P10/P9</f>
        <v>0.37947086778995631</v>
      </c>
      <c r="F23" s="118" t="s">
        <v>19</v>
      </c>
      <c r="G23" s="119"/>
      <c r="H23" s="82">
        <f>O34/S34</f>
        <v>4.8745243164728606E-2</v>
      </c>
      <c r="I23" s="82">
        <f>P34/T34</f>
        <v>4.5171429044609093E-2</v>
      </c>
      <c r="N23" s="11" t="s">
        <v>21</v>
      </c>
      <c r="O23" s="87">
        <v>9.7693864375599411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0.38816160993890858</v>
      </c>
      <c r="D24" s="44">
        <f>P11/P10</f>
        <v>0.28487165299986378</v>
      </c>
      <c r="F24" s="120" t="s">
        <v>88</v>
      </c>
      <c r="G24" s="122"/>
      <c r="H24" s="73">
        <f>O34/S35</f>
        <v>2910.7853460618035</v>
      </c>
      <c r="I24" s="73">
        <f>P34/T35</f>
        <v>3151.6646231301811</v>
      </c>
      <c r="N24" s="11" t="s">
        <v>22</v>
      </c>
      <c r="O24" s="87">
        <v>1.254558170813719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0.73152089783281737</v>
      </c>
      <c r="D25" s="44">
        <f>P11/P30</f>
        <v>0.65269499461553349</v>
      </c>
      <c r="F25" s="118" t="s">
        <v>50</v>
      </c>
      <c r="G25" s="119"/>
      <c r="H25" s="74">
        <f>O35/S38</f>
        <v>5926.7574394360545</v>
      </c>
      <c r="I25" s="74">
        <f>P35/T38</f>
        <v>4945.6766255592129</v>
      </c>
      <c r="N25" s="11" t="s">
        <v>23</v>
      </c>
      <c r="O25" s="87">
        <v>8.7907493091286319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0.57373020207536862</v>
      </c>
      <c r="D26" s="44">
        <f>P14/P13</f>
        <v>0.20843782537723618</v>
      </c>
      <c r="F26" s="120" t="s">
        <v>15</v>
      </c>
      <c r="G26" s="121"/>
      <c r="H26" s="73">
        <f>O38/S39</f>
        <v>15526.397493617365</v>
      </c>
      <c r="I26" s="73">
        <f>P38/T39</f>
        <v>15496.956067787578</v>
      </c>
      <c r="N26" s="11" t="s">
        <v>116</v>
      </c>
      <c r="O26" s="87">
        <v>0.31900000000000001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0.13761661308174775</v>
      </c>
      <c r="D27" s="46">
        <f>P12/T41/1000000</f>
        <v>0.15889259696579697</v>
      </c>
      <c r="F27" s="118" t="s">
        <v>91</v>
      </c>
      <c r="G27" s="119"/>
      <c r="H27" s="74">
        <f>O39/S41</f>
        <v>1332.8438282967934</v>
      </c>
      <c r="I27" s="74">
        <f>P39/T41</f>
        <v>1120.8834585394152</v>
      </c>
      <c r="N27" s="12" t="s">
        <v>35</v>
      </c>
      <c r="O27" s="88">
        <v>1.7596107815765549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9739.5965158196068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4843.347403943726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743.20804742783969</v>
      </c>
      <c r="I30" s="75">
        <f>P40/T41</f>
        <v>547.99449647004792</v>
      </c>
      <c r="N30" s="8" t="s">
        <v>20</v>
      </c>
      <c r="O30" s="98">
        <v>2067.1999999999998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131.70235230242628</v>
      </c>
      <c r="I31" s="74">
        <f>P41/T40</f>
        <v>132.50886364249513</v>
      </c>
      <c r="N31" s="8" t="s">
        <v>37</v>
      </c>
      <c r="O31" s="98">
        <v>363.30468059007717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191</v>
      </c>
      <c r="P33" s="77" t="s">
        <v>14</v>
      </c>
      <c r="R33" s="84" t="s">
        <v>77</v>
      </c>
      <c r="S33" s="76" t="s">
        <v>191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419.06285548717182</v>
      </c>
      <c r="P34" s="100">
        <v>96665.231984017853</v>
      </c>
      <c r="R34" t="s">
        <v>73</v>
      </c>
      <c r="S34" s="81">
        <v>8597</v>
      </c>
      <c r="T34" s="81">
        <v>2139964</v>
      </c>
    </row>
    <row r="35" spans="1:20" ht="15" customHeight="1" x14ac:dyDescent="0.3">
      <c r="N35" t="s">
        <v>70</v>
      </c>
      <c r="O35" s="100">
        <v>31.678518513785711</v>
      </c>
      <c r="P35" s="100">
        <v>7665.1846814357732</v>
      </c>
      <c r="R35" t="s">
        <v>145</v>
      </c>
      <c r="S35" s="80">
        <v>0.14396900000000001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K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230.56700278021788</v>
      </c>
      <c r="P38" s="100">
        <v>48081.78571328181</v>
      </c>
      <c r="R38" t="s">
        <v>142</v>
      </c>
      <c r="S38" s="80">
        <v>5.3449999999999999E-3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25.288045954275063</v>
      </c>
      <c r="P39" s="100">
        <v>4810.9797606676966</v>
      </c>
      <c r="R39" t="s">
        <v>87</v>
      </c>
      <c r="S39" s="80">
        <v>1.485E-2</v>
      </c>
      <c r="T39" s="80">
        <v>3.1026600000000002</v>
      </c>
    </row>
    <row r="40" spans="1:20" x14ac:dyDescent="0.3">
      <c r="N40" t="s">
        <v>75</v>
      </c>
      <c r="O40" s="100">
        <v>14.100886283848403</v>
      </c>
      <c r="P40" s="100">
        <v>2352.0647141229797</v>
      </c>
      <c r="R40" t="s">
        <v>143</v>
      </c>
      <c r="S40" s="80">
        <v>0.124996</v>
      </c>
      <c r="T40" s="80">
        <v>26.379034999999998</v>
      </c>
    </row>
    <row r="41" spans="1:20" ht="16.5" customHeight="1" x14ac:dyDescent="0.3">
      <c r="N41" t="s">
        <v>76</v>
      </c>
      <c r="O41" s="100">
        <v>16.462267228394076</v>
      </c>
      <c r="P41" s="100">
        <v>3495.4559518356059</v>
      </c>
      <c r="R41" t="s">
        <v>144</v>
      </c>
      <c r="S41" s="80">
        <v>1.8973E-2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191</v>
      </c>
      <c r="P54" s="77" t="s">
        <v>14</v>
      </c>
      <c r="Q54" s="8"/>
      <c r="R54" s="8"/>
      <c r="S54" s="76" t="s">
        <v>191</v>
      </c>
      <c r="T54" s="76" t="s">
        <v>14</v>
      </c>
    </row>
    <row r="55" spans="1:22" ht="15" x14ac:dyDescent="0.25">
      <c r="N55" s="14" t="s">
        <v>64</v>
      </c>
      <c r="O55" s="78">
        <f>S55/S$63</f>
        <v>0.27925813091389279</v>
      </c>
      <c r="P55" s="78">
        <f>T55/T$63</f>
        <v>0.33259667816584826</v>
      </c>
      <c r="Q55" s="8"/>
      <c r="R55" t="s">
        <v>92</v>
      </c>
      <c r="S55" s="98">
        <v>52638.999511964386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0.13415704160658248</v>
      </c>
      <c r="P56" s="78">
        <f t="shared" si="0"/>
        <v>9.902508220306229E-2</v>
      </c>
      <c r="Q56" s="8"/>
      <c r="R56" t="s">
        <v>72</v>
      </c>
      <c r="S56" s="98">
        <v>25288.045954275061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2.4171972777687185E-2</v>
      </c>
      <c r="P57" s="78">
        <f t="shared" si="0"/>
        <v>1.3459876536269096E-2</v>
      </c>
      <c r="Q57" s="8"/>
      <c r="R57" t="s">
        <v>93</v>
      </c>
      <c r="S57" s="98">
        <v>4556.316620339423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0.21648084325310071</v>
      </c>
      <c r="P58" s="78">
        <f t="shared" si="0"/>
        <v>0.21765777191360922</v>
      </c>
      <c r="Q58" s="8"/>
      <c r="R58" t="s">
        <v>94</v>
      </c>
      <c r="S58" s="98">
        <v>40805.741143713647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0.13064218787959406</v>
      </c>
      <c r="P59" s="78">
        <f t="shared" si="0"/>
        <v>0.1086677781989613</v>
      </c>
      <c r="Q59" s="8"/>
      <c r="R59" t="s">
        <v>95</v>
      </c>
      <c r="S59" s="98">
        <v>24625.510603866162</v>
      </c>
      <c r="T59" s="98">
        <v>5279455.1634894973</v>
      </c>
    </row>
    <row r="60" spans="1:22" x14ac:dyDescent="0.3">
      <c r="N60" s="14" t="s">
        <v>67</v>
      </c>
      <c r="O60" s="78">
        <f t="shared" si="0"/>
        <v>9.2467534024812864E-2</v>
      </c>
      <c r="P60" s="78">
        <f t="shared" si="0"/>
        <v>8.0998691465943795E-2</v>
      </c>
      <c r="Q60" s="8"/>
      <c r="R60" t="s">
        <v>86</v>
      </c>
      <c r="S60" s="98">
        <v>17429.746673716374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0.11614740793854701</v>
      </c>
      <c r="P61" s="78">
        <f t="shared" si="0"/>
        <v>0.13171358050656165</v>
      </c>
      <c r="Q61" s="8"/>
      <c r="R61" t="s">
        <v>96</v>
      </c>
      <c r="S61" s="98">
        <v>21893.304699078846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2.5368595283813311E-3</v>
      </c>
      <c r="P62" s="78">
        <f t="shared" si="0"/>
        <v>1.4933304836528397E-2</v>
      </c>
      <c r="Q62" s="8"/>
      <c r="R62" t="s">
        <v>97</v>
      </c>
      <c r="S62" s="98">
        <v>478.1875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188495.85270695391</v>
      </c>
      <c r="T63" s="99">
        <v>48583446.270736039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4" t="s">
        <v>53</v>
      </c>
      <c r="H87" s="134"/>
      <c r="I87" s="134"/>
      <c r="J87" s="134"/>
      <c r="K87" s="134"/>
      <c r="L87" s="102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191</v>
      </c>
      <c r="P88" s="15" t="s">
        <v>14</v>
      </c>
      <c r="R88" s="17" t="s">
        <v>191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4.7505287288875797</v>
      </c>
      <c r="P89" s="35">
        <v>723.77333545413217</v>
      </c>
      <c r="R89" s="33">
        <f>O89/SUM($O$89:$O$95)</f>
        <v>0.19017048986777932</v>
      </c>
      <c r="S89" s="33">
        <f>P89/SUM($P$89:$P$95)</f>
        <v>0.15403020322348099</v>
      </c>
    </row>
    <row r="90" spans="1:19" ht="18" x14ac:dyDescent="0.35">
      <c r="A90" s="102"/>
      <c r="B90" s="115" t="s">
        <v>191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9.6372230388869955</v>
      </c>
      <c r="P90" s="35">
        <v>1860.9647428146218</v>
      </c>
      <c r="R90" s="33">
        <f t="shared" ref="R90:R95" si="1">O90/SUM($O$89:$O$95)</f>
        <v>0.38579188356984245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3.0093115678332647</v>
      </c>
      <c r="P91" s="35">
        <v>595.27339265996068</v>
      </c>
      <c r="R91" s="33">
        <f t="shared" si="1"/>
        <v>0.12046706538992702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1.6214553639154079</v>
      </c>
      <c r="P92" s="35">
        <v>546.732720945099</v>
      </c>
      <c r="R92" s="33">
        <f t="shared" si="1"/>
        <v>6.4909187682512512E-2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0.94022022142621853</v>
      </c>
      <c r="P93" s="35">
        <v>179.22709999999998</v>
      </c>
      <c r="R93" s="33">
        <f t="shared" si="1"/>
        <v>3.7638366231727977E-2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4.8565867918481045</v>
      </c>
      <c r="P94" s="35">
        <v>738.33801062885232</v>
      </c>
      <c r="R94" s="33">
        <f t="shared" si="1"/>
        <v>0.1944161464964792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0.16504181000000001</v>
      </c>
      <c r="P95" s="35">
        <v>54.59597910639738</v>
      </c>
      <c r="R95" s="33">
        <f t="shared" si="1"/>
        <v>6.6068607617313715E-3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1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O99" s="36"/>
      <c r="P99" s="36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191</v>
      </c>
      <c r="P104" s="34" t="s">
        <v>14</v>
      </c>
      <c r="R104" s="34" t="s">
        <v>191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16.501585854445853</v>
      </c>
      <c r="P105" s="34">
        <v>2983.693959501094</v>
      </c>
      <c r="R105" s="33">
        <f>O105/O$117</f>
        <v>0.66037272363128563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1.2478806899999999</v>
      </c>
      <c r="P106" s="34">
        <f>P112+P113</f>
        <v>207.57651458999999</v>
      </c>
      <c r="R106" s="33">
        <f t="shared" ref="R106:R110" si="3">O106/O$117</f>
        <v>4.9938616645149175E-2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4.265027393990481</v>
      </c>
      <c r="P107" s="34">
        <v>699.47896235999997</v>
      </c>
      <c r="R107" s="33">
        <f t="shared" si="3"/>
        <v>0.17068103522745454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2.0378424615045985</v>
      </c>
      <c r="P108" s="34">
        <v>493.30829406133086</v>
      </c>
      <c r="R108" s="33">
        <f t="shared" si="3"/>
        <v>8.1551893769816503E-2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0.66345842583781622</v>
      </c>
      <c r="P109" s="34">
        <v>188.07934901966567</v>
      </c>
      <c r="R109" s="33">
        <f t="shared" si="3"/>
        <v>2.6550772244026664E-2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0.27249627701882295</v>
      </c>
      <c r="P110" s="34">
        <v>129.71040570749923</v>
      </c>
      <c r="R110" s="33">
        <f t="shared" si="3"/>
        <v>1.0904958482267543E-2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0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1.2478806899999999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0</v>
      </c>
      <c r="P115" s="34">
        <v>9.6945944381055043</v>
      </c>
      <c r="R115" s="33">
        <f>O115/O$117</f>
        <v>0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24.988291102797572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2" t="s">
        <v>17</v>
      </c>
      <c r="C122" s="132"/>
      <c r="D122" s="132"/>
      <c r="E122" s="132"/>
      <c r="F122" s="132"/>
      <c r="G122" s="132"/>
      <c r="H122" s="103"/>
      <c r="I122" s="103"/>
      <c r="J122" s="103"/>
      <c r="K122" s="103"/>
      <c r="L122" s="102"/>
    </row>
    <row r="123" spans="1:19" ht="51.6" customHeight="1" x14ac:dyDescent="0.3">
      <c r="A123" s="101"/>
      <c r="B123" s="138" t="s">
        <v>40</v>
      </c>
      <c r="C123" s="138"/>
      <c r="D123" s="138"/>
      <c r="E123" s="138"/>
      <c r="F123" s="138"/>
      <c r="G123" s="137" t="s">
        <v>110</v>
      </c>
      <c r="H123" s="137"/>
      <c r="I123" s="137"/>
      <c r="J123" s="137"/>
      <c r="K123" s="137"/>
      <c r="L123" s="137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191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14.188256585626005</v>
      </c>
      <c r="P125" s="93">
        <v>2569.6725954133535</v>
      </c>
    </row>
    <row r="126" spans="1:19" ht="18" x14ac:dyDescent="0.35">
      <c r="A126" s="102"/>
      <c r="B126" s="115" t="s">
        <v>191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11.236000000000001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1.7596107815765549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0.96940172979895189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0.63778000000000001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6.5058749999999999E-2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191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14.100886283848402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12.428645804049451</v>
      </c>
      <c r="P138" s="34">
        <f>P125-P127</f>
        <v>1509.1927364133535</v>
      </c>
      <c r="R138" t="s">
        <v>134</v>
      </c>
      <c r="S138" s="33">
        <f>O138/O$137</f>
        <v>0.88140883869729603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0.96940172979895189</v>
      </c>
      <c r="P139" s="34">
        <f>P128-P129</f>
        <v>368.30978165015262</v>
      </c>
      <c r="R139" t="s">
        <v>135</v>
      </c>
      <c r="S139" s="33">
        <f t="shared" ref="S139:T140" si="4">O139/O$137</f>
        <v>6.874757446341051E-2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0.70283874999999996</v>
      </c>
      <c r="P140" s="34">
        <f>P130+P131</f>
        <v>474.56219605947388</v>
      </c>
      <c r="R140" t="s">
        <v>136</v>
      </c>
      <c r="S140" s="33">
        <f t="shared" si="4"/>
        <v>4.984358683929347E-2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191</v>
      </c>
      <c r="P143" s="35" t="s">
        <v>14</v>
      </c>
      <c r="Q143" s="28"/>
      <c r="R143" s="34" t="s">
        <v>191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0.37434083999999995</v>
      </c>
      <c r="P144" s="34">
        <v>82.71645255982736</v>
      </c>
      <c r="Q144" s="29"/>
      <c r="R144" s="111">
        <f>O144/O$150</f>
        <v>2.6547327059064485E-2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0.89778843277736053</v>
      </c>
      <c r="P145" s="34">
        <v>293.95875002000002</v>
      </c>
      <c r="Q145" s="30"/>
      <c r="R145" s="111">
        <f>O145/O$150</f>
        <v>6.3668936455839334E-2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0.94417701107104168</v>
      </c>
      <c r="P146" s="34">
        <v>359.59276477999998</v>
      </c>
      <c r="R146" s="111">
        <f t="shared" ref="R146:S148" si="5">O146/O$150</f>
        <v>6.695869976290296E-2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11.739000000000001</v>
      </c>
      <c r="P147" s="34">
        <v>1461.0567176631525</v>
      </c>
      <c r="R147" s="111">
        <f>O147/O$150</f>
        <v>0.83250086297385573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0.14558000000000001</v>
      </c>
      <c r="P148" s="34">
        <v>154.74002910000002</v>
      </c>
      <c r="R148" s="111">
        <f t="shared" si="5"/>
        <v>1.03241737483375E-2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14.100886283848403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03"/>
      <c r="H155" s="103"/>
      <c r="I155" s="103"/>
      <c r="J155" s="103"/>
      <c r="K155" s="103"/>
      <c r="L155" s="102"/>
      <c r="R155" s="84" t="s">
        <v>159</v>
      </c>
    </row>
    <row r="156" spans="1:20" ht="31.8" customHeight="1" x14ac:dyDescent="0.3">
      <c r="A156" s="101"/>
      <c r="B156" s="138" t="s">
        <v>150</v>
      </c>
      <c r="C156" s="138"/>
      <c r="D156" s="138"/>
      <c r="E156" s="138"/>
      <c r="F156" s="138"/>
      <c r="G156" s="137" t="s">
        <v>151</v>
      </c>
      <c r="H156" s="137"/>
      <c r="I156" s="137"/>
      <c r="J156" s="137"/>
      <c r="K156" s="137"/>
      <c r="L156" s="137"/>
      <c r="N156" s="114" t="s">
        <v>67</v>
      </c>
      <c r="O156" s="17" t="s">
        <v>191</v>
      </c>
      <c r="P156" s="15" t="s">
        <v>14</v>
      </c>
      <c r="R156" s="34" t="s">
        <v>191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0.56092768673550841</v>
      </c>
      <c r="P157" s="34">
        <v>256.01815940211753</v>
      </c>
      <c r="R157" s="111">
        <f>O157/O$161</f>
        <v>3.4073537924838311E-2</v>
      </c>
      <c r="S157" s="111">
        <f>P157/P$161</f>
        <v>7.3243137069907011E-2</v>
      </c>
    </row>
    <row r="158" spans="1:20" ht="18" x14ac:dyDescent="0.35">
      <c r="A158" s="102"/>
      <c r="B158" s="115" t="s">
        <v>191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3.3372885779936272</v>
      </c>
      <c r="P158" s="34">
        <v>453.016347</v>
      </c>
      <c r="R158" s="111">
        <f t="shared" ref="R158:S160" si="6">O158/O$161</f>
        <v>0.20272350896099417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11.979050963664941</v>
      </c>
      <c r="P159" s="34">
        <v>2713.0568480789875</v>
      </c>
      <c r="R159" s="111">
        <f t="shared" si="6"/>
        <v>0.72766714313830994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0.58499999999999996</v>
      </c>
      <c r="P160" s="34">
        <v>73.36459735450056</v>
      </c>
      <c r="R160" s="111">
        <f t="shared" si="6"/>
        <v>3.5535809975857605E-2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16.462267228394076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191</v>
      </c>
      <c r="P163" s="35" t="s">
        <v>14</v>
      </c>
      <c r="R163" s="34" t="s">
        <v>191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0.58499999999999996</v>
      </c>
      <c r="P164" s="34">
        <v>77.612089756618104</v>
      </c>
      <c r="R164" s="111">
        <f>O164/O$168</f>
        <v>3.5535809975857598E-2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1.044044E-2</v>
      </c>
      <c r="P165" s="34">
        <v>6.1607507600000009</v>
      </c>
      <c r="R165" s="111">
        <f t="shared" ref="R165:S166" si="7">O165/O$168</f>
        <v>6.3420425966554317E-4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15.866826788394079</v>
      </c>
      <c r="P166" s="34">
        <v>3411.6831113189874</v>
      </c>
      <c r="R166" s="111">
        <f t="shared" si="7"/>
        <v>0.96382998576447676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16.462267228394079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20.399999999999999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40" t="s">
        <v>113</v>
      </c>
      <c r="I189" s="140"/>
      <c r="J189" s="140"/>
      <c r="K189" s="140"/>
      <c r="L189" s="140"/>
      <c r="N189" s="31" t="s">
        <v>137</v>
      </c>
      <c r="O189" s="9" t="s">
        <v>191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2.1689366167244364</v>
      </c>
      <c r="P190" s="34">
        <v>516.4193348107973</v>
      </c>
      <c r="R190" s="33">
        <f>O190/O$196</f>
        <v>6.8382756687269411E-2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19.969046216991106</v>
      </c>
      <c r="P191" s="34">
        <v>4127.0575579288097</v>
      </c>
      <c r="R191" s="33">
        <f t="shared" ref="R191:S194" si="8">O191/O$196</f>
        <v>0.62958890462903383</v>
      </c>
      <c r="S191" s="33">
        <f t="shared" si="8"/>
        <v>0.53555290777732756</v>
      </c>
    </row>
    <row r="192" spans="1:19" ht="18" x14ac:dyDescent="0.35">
      <c r="A192" s="102"/>
      <c r="B192" s="115" t="s">
        <v>191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4.2040801291427794</v>
      </c>
      <c r="P192" s="34">
        <v>1005.9931509512257</v>
      </c>
      <c r="R192" s="33">
        <f t="shared" si="8"/>
        <v>0.13254725211800877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4.5674583094752528</v>
      </c>
      <c r="P193" s="34">
        <v>1631.9349999999995</v>
      </c>
      <c r="R193" s="33">
        <f t="shared" si="8"/>
        <v>0.1440039270155285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0.80807424145214157</v>
      </c>
      <c r="P194" s="34">
        <v>424.75712627493999</v>
      </c>
      <c r="R194" s="33">
        <f t="shared" si="8"/>
        <v>2.547715955015949E-2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31.717595513785717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  <c r="N199" s="84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21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21" ht="15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191</v>
      </c>
      <c r="P210" s="9" t="s">
        <v>14</v>
      </c>
      <c r="R210" s="9" t="s">
        <v>191</v>
      </c>
      <c r="S210" s="9" t="s">
        <v>14</v>
      </c>
    </row>
    <row r="211" spans="1:21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20.133693917502292</v>
      </c>
      <c r="P211" s="34">
        <f>SUM(P212:P215)</f>
        <v>5338.6198026668026</v>
      </c>
      <c r="R211" s="33">
        <f>O211/O$218</f>
        <v>0.91962790424916574</v>
      </c>
      <c r="S211" s="33">
        <f>P211/P$218</f>
        <v>0.83427670843248403</v>
      </c>
    </row>
    <row r="212" spans="1:21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9.7693864375599411</v>
      </c>
      <c r="P212" s="34">
        <v>2924.2187915342138</v>
      </c>
      <c r="R212" s="33">
        <f t="shared" ref="R212:S216" si="9">O212/O$218</f>
        <v>0.44622712613920662</v>
      </c>
      <c r="S212" s="33">
        <f t="shared" si="9"/>
        <v>0.45697347222945567</v>
      </c>
      <c r="T212" s="33"/>
      <c r="U212" s="33"/>
    </row>
    <row r="213" spans="1:21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1.254558170813719</v>
      </c>
      <c r="P213" s="34">
        <v>459.79630259744005</v>
      </c>
      <c r="R213" s="33">
        <f t="shared" si="9"/>
        <v>5.7303280069294617E-2</v>
      </c>
      <c r="S213" s="33">
        <f t="shared" si="9"/>
        <v>7.185328044690506E-2</v>
      </c>
      <c r="T213" s="33"/>
      <c r="U213" s="33"/>
    </row>
    <row r="214" spans="1:21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8.7907493091286319</v>
      </c>
      <c r="P214" s="34">
        <v>1923.1835452244393</v>
      </c>
      <c r="R214" s="33">
        <f t="shared" si="9"/>
        <v>0.40152683342951417</v>
      </c>
      <c r="S214" s="33">
        <f t="shared" si="9"/>
        <v>0.30053970822568793</v>
      </c>
      <c r="T214" s="33"/>
      <c r="U214" s="33"/>
    </row>
    <row r="215" spans="1:21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0.31900000000000001</v>
      </c>
      <c r="P215" s="34">
        <v>31.421163310709488</v>
      </c>
      <c r="R215" s="33">
        <f t="shared" si="9"/>
        <v>1.4570664611150358E-2</v>
      </c>
      <c r="S215" s="33">
        <f t="shared" si="9"/>
        <v>4.9102475304354104E-3</v>
      </c>
      <c r="T215" s="33"/>
      <c r="U215" s="33"/>
    </row>
    <row r="216" spans="1:21" ht="15.75" thickBot="1" x14ac:dyDescent="0.3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1.7596107815765549</v>
      </c>
      <c r="P216" s="34">
        <v>1060.479859</v>
      </c>
      <c r="R216" s="33">
        <f t="shared" si="9"/>
        <v>8.0372095750834274E-2</v>
      </c>
      <c r="S216" s="33">
        <f t="shared" si="9"/>
        <v>0.16572329156751592</v>
      </c>
    </row>
    <row r="217" spans="1:21" ht="15" x14ac:dyDescent="0.25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21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21.893304699078847</v>
      </c>
      <c r="P218" s="36">
        <f>SUM(P212:P216)</f>
        <v>6399.0996616668026</v>
      </c>
    </row>
    <row r="219" spans="1:21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21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G123:L123"/>
    <mergeCell ref="B123:F123"/>
    <mergeCell ref="B155:F155"/>
    <mergeCell ref="B156:F156"/>
    <mergeCell ref="G156:L156"/>
    <mergeCell ref="B36:K36"/>
    <mergeCell ref="B86:F86"/>
    <mergeCell ref="B87:F87"/>
    <mergeCell ref="G87:K87"/>
    <mergeCell ref="B122:G122"/>
    <mergeCell ref="B1:K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rowBreaks count="2" manualBreakCount="2">
    <brk id="76" max="11" man="1"/>
    <brk id="223" max="11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V240"/>
  <sheetViews>
    <sheetView showGridLines="0" view="pageBreakPreview" zoomScale="85" zoomScaleNormal="100" zoomScaleSheetLayoutView="85" workbookViewId="0">
      <selection activeCell="B1" sqref="B1:K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170</v>
      </c>
      <c r="C1" s="123"/>
      <c r="D1" s="123"/>
      <c r="E1" s="123"/>
      <c r="F1" s="123"/>
      <c r="G1" s="123"/>
      <c r="H1" s="123"/>
      <c r="I1" s="123"/>
      <c r="J1" s="123"/>
      <c r="K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28.2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15" thickBot="1" x14ac:dyDescent="0.35">
      <c r="B7" s="47" t="s">
        <v>1</v>
      </c>
      <c r="C7" s="47" t="s">
        <v>171</v>
      </c>
      <c r="D7" s="40" t="s">
        <v>14</v>
      </c>
      <c r="F7" s="40"/>
      <c r="G7" s="57" t="s">
        <v>171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7.0255854771388682E-2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171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0.14054936477443411</v>
      </c>
      <c r="D9" s="42">
        <v>0.13994028984942111</v>
      </c>
      <c r="F9" s="41" t="s">
        <v>4</v>
      </c>
      <c r="G9" s="62">
        <v>0.31520396830818093</v>
      </c>
      <c r="H9" s="63">
        <v>7.5924092951679692E-2</v>
      </c>
      <c r="I9" s="64">
        <v>0.36047415476561423</v>
      </c>
      <c r="J9" s="62">
        <v>8.1659523290313285E-2</v>
      </c>
      <c r="N9" t="s">
        <v>79</v>
      </c>
      <c r="O9" s="97">
        <v>203807.8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0.28445105935913151</v>
      </c>
      <c r="D10" s="44">
        <v>0.28413773162698314</v>
      </c>
      <c r="F10" s="43" t="s">
        <v>5</v>
      </c>
      <c r="G10" s="63">
        <v>0.20074094938841358</v>
      </c>
      <c r="H10" s="63">
        <v>0.1357618046262665</v>
      </c>
      <c r="I10" s="65">
        <v>0.20142800565756105</v>
      </c>
      <c r="J10" s="63">
        <v>0.14125485267800492</v>
      </c>
      <c r="N10" t="s">
        <v>80</v>
      </c>
      <c r="O10" s="97">
        <v>83558.600000000006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0.11923180963238292</v>
      </c>
      <c r="D11" s="44">
        <v>0.12051227653503944</v>
      </c>
      <c r="F11" s="43" t="s">
        <v>6</v>
      </c>
      <c r="G11" s="63">
        <v>0.29766033756407706</v>
      </c>
      <c r="H11" s="63">
        <v>0.14906073174096282</v>
      </c>
      <c r="I11" s="65">
        <v>0.25354744408649332</v>
      </c>
      <c r="J11" s="63">
        <v>0.1525812836361822</v>
      </c>
      <c r="N11" t="s">
        <v>81</v>
      </c>
      <c r="O11" s="97">
        <v>25444.799999999999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0.11092660713129772</v>
      </c>
      <c r="D12" s="53">
        <v>0.10746981472556347</v>
      </c>
      <c r="F12" s="66" t="s">
        <v>7</v>
      </c>
      <c r="G12" s="67">
        <v>0.18639474473932841</v>
      </c>
      <c r="H12" s="68">
        <v>0.24139826565318004</v>
      </c>
      <c r="I12" s="69">
        <v>0.18455039549033136</v>
      </c>
      <c r="J12" s="67">
        <v>0.2349757330608426</v>
      </c>
      <c r="N12" t="s">
        <v>85</v>
      </c>
      <c r="O12" s="97">
        <v>64070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0.63797411237947166</v>
      </c>
      <c r="D13" s="42">
        <v>0.64375184981710731</v>
      </c>
      <c r="F13" s="70" t="s">
        <v>8</v>
      </c>
      <c r="G13" s="67">
        <v>1</v>
      </c>
      <c r="H13" s="67">
        <f>$C$9</f>
        <v>0.14054936477443411</v>
      </c>
      <c r="I13" s="69">
        <v>1</v>
      </c>
      <c r="J13" s="67">
        <f>$D$9</f>
        <v>0.13994028984942111</v>
      </c>
      <c r="N13" t="s">
        <v>161</v>
      </c>
      <c r="O13" s="97">
        <v>202829</v>
      </c>
      <c r="P13" s="97">
        <v>2643662.2000000002</v>
      </c>
    </row>
    <row r="14" spans="1:16" x14ac:dyDescent="0.3">
      <c r="A14" s="1"/>
      <c r="B14" s="54" t="s">
        <v>0</v>
      </c>
      <c r="C14" s="52">
        <v>0.37845084349802982</v>
      </c>
      <c r="D14" s="44">
        <v>0.36280824280432827</v>
      </c>
      <c r="F14" s="3" t="s">
        <v>9</v>
      </c>
      <c r="N14" t="s">
        <v>160</v>
      </c>
      <c r="O14" s="97">
        <v>43228.800000000003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0.79382434949317238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0.42871451061288746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0.10099999999999999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0.200000000000003" customHeight="1" thickBot="1" x14ac:dyDescent="0.45">
      <c r="A21" s="1"/>
      <c r="B21" s="129" t="s">
        <v>49</v>
      </c>
      <c r="C21" s="129"/>
      <c r="D21" s="129"/>
      <c r="F21" s="130" t="s">
        <v>63</v>
      </c>
      <c r="G21" s="130"/>
      <c r="H21" s="130"/>
      <c r="I21" s="130"/>
      <c r="N21" s="9"/>
      <c r="O21" s="9" t="s">
        <v>171</v>
      </c>
      <c r="P21" s="9" t="s">
        <v>14</v>
      </c>
    </row>
    <row r="22" spans="1:18" ht="28.2" thickBot="1" x14ac:dyDescent="0.35">
      <c r="A22" s="1"/>
      <c r="B22" s="40"/>
      <c r="C22" s="40" t="s">
        <v>171</v>
      </c>
      <c r="D22" s="40" t="s">
        <v>14</v>
      </c>
      <c r="F22" s="71" t="s">
        <v>12</v>
      </c>
      <c r="G22" s="72"/>
      <c r="H22" s="83" t="s">
        <v>171</v>
      </c>
      <c r="I22" s="83" t="s">
        <v>14</v>
      </c>
      <c r="N22" s="10" t="s">
        <v>20</v>
      </c>
      <c r="O22" s="86">
        <f>SUM(O23:O26)</f>
        <v>461.39750672856201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0.4099872526959224</v>
      </c>
      <c r="D23" s="42">
        <f>P10/P9</f>
        <v>0.37947086778995631</v>
      </c>
      <c r="F23" s="118" t="s">
        <v>19</v>
      </c>
      <c r="G23" s="119"/>
      <c r="H23" s="82">
        <f>O34/S34</f>
        <v>5.0909815448180379E-2</v>
      </c>
      <c r="I23" s="82">
        <f>P34/T34</f>
        <v>4.5171429044609093E-2</v>
      </c>
      <c r="N23" s="11" t="s">
        <v>21</v>
      </c>
      <c r="O23" s="87">
        <v>236.77352190149318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0.30451443657505028</v>
      </c>
      <c r="D24" s="44">
        <f>P11/P10</f>
        <v>0.28487165299986378</v>
      </c>
      <c r="F24" s="120" t="s">
        <v>88</v>
      </c>
      <c r="G24" s="122"/>
      <c r="H24" s="73">
        <f>O34/S35</f>
        <v>2937.255771659829</v>
      </c>
      <c r="I24" s="73">
        <f>P34/T35</f>
        <v>3151.6646231301811</v>
      </c>
      <c r="N24" s="11" t="s">
        <v>22</v>
      </c>
      <c r="O24" s="87">
        <v>43.416333557498319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0.68191758500921917</v>
      </c>
      <c r="D25" s="44">
        <f>P11/P30</f>
        <v>0.65269499461553349</v>
      </c>
      <c r="F25" s="118" t="s">
        <v>50</v>
      </c>
      <c r="G25" s="119"/>
      <c r="H25" s="74">
        <f>O35/S38</f>
        <v>4899.3408925671238</v>
      </c>
      <c r="I25" s="74">
        <f>P35/T38</f>
        <v>4945.6766255592129</v>
      </c>
      <c r="N25" s="11" t="s">
        <v>23</v>
      </c>
      <c r="O25" s="87">
        <v>175.89965126957054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0.21312928624604965</v>
      </c>
      <c r="D26" s="44">
        <f>P14/P13</f>
        <v>0.20843782537723618</v>
      </c>
      <c r="F26" s="120" t="s">
        <v>15</v>
      </c>
      <c r="G26" s="121"/>
      <c r="H26" s="73">
        <f>O38/S39</f>
        <v>14942.937642187821</v>
      </c>
      <c r="I26" s="73">
        <f>P38/T39</f>
        <v>15496.956067787578</v>
      </c>
      <c r="N26" s="11" t="s">
        <v>116</v>
      </c>
      <c r="O26" s="87">
        <v>5.3079999999999998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0.17493515358361775</v>
      </c>
      <c r="D27" s="46">
        <f>P12/T41/1000000</f>
        <v>0.15889259696579697</v>
      </c>
      <c r="F27" s="118" t="s">
        <v>91</v>
      </c>
      <c r="G27" s="119"/>
      <c r="H27" s="74">
        <f>O39/S41</f>
        <v>1008.07584577632</v>
      </c>
      <c r="I27" s="74">
        <f>P39/T41</f>
        <v>1120.8834585394152</v>
      </c>
      <c r="N27" s="12" t="s">
        <v>35</v>
      </c>
      <c r="O27" s="88">
        <v>59.657099706127205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12365.397783343393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4649.7260196054513</v>
      </c>
      <c r="I29" s="74">
        <f>P27/P31*1000000</f>
        <v>5537.2622743672891</v>
      </c>
      <c r="N29" s="14" t="s">
        <v>36</v>
      </c>
      <c r="O29" s="8"/>
      <c r="P29" s="8"/>
      <c r="Q29" s="116"/>
      <c r="R29" s="116"/>
    </row>
    <row r="30" spans="1:18" ht="27.75" customHeight="1" x14ac:dyDescent="0.3">
      <c r="F30" s="120" t="s">
        <v>89</v>
      </c>
      <c r="G30" s="121"/>
      <c r="H30" s="75">
        <f>O40/S41</f>
        <v>452.96820669175605</v>
      </c>
      <c r="I30" s="75">
        <f>P40/T41</f>
        <v>547.99449647004792</v>
      </c>
      <c r="N30" s="8" t="s">
        <v>20</v>
      </c>
      <c r="O30" s="98">
        <v>37313.599999999999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115.17962130638328</v>
      </c>
      <c r="I31" s="74">
        <f>P41/T40</f>
        <v>132.50886364249513</v>
      </c>
      <c r="N31" s="8" t="s">
        <v>37</v>
      </c>
      <c r="O31" s="98">
        <v>12830.239772103683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171</v>
      </c>
      <c r="P33" s="77" t="s">
        <v>14</v>
      </c>
      <c r="R33" s="84" t="s">
        <v>77</v>
      </c>
      <c r="S33" s="76" t="s">
        <v>171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7654.0362035566795</v>
      </c>
      <c r="P34" s="100">
        <v>96665.231984017853</v>
      </c>
      <c r="R34" t="s">
        <v>73</v>
      </c>
      <c r="S34" s="81">
        <v>150345</v>
      </c>
      <c r="T34" s="81">
        <v>2139964</v>
      </c>
    </row>
    <row r="35" spans="1:20" ht="15" customHeight="1" x14ac:dyDescent="0.3">
      <c r="N35" t="s">
        <v>70</v>
      </c>
      <c r="O35" s="100">
        <v>629.67962264903531</v>
      </c>
      <c r="P35" s="100">
        <v>7665.1846814357732</v>
      </c>
      <c r="R35" t="s">
        <v>145</v>
      </c>
      <c r="S35" s="80">
        <v>2.6058460000000001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3817.4100172095468</v>
      </c>
      <c r="P38" s="100">
        <v>48081.78571328181</v>
      </c>
      <c r="R38" t="s">
        <v>142</v>
      </c>
      <c r="S38" s="80">
        <v>0.12852333333333332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369.20777851557722</v>
      </c>
      <c r="P39" s="100">
        <v>4810.9797606676966</v>
      </c>
      <c r="R39" t="s">
        <v>87</v>
      </c>
      <c r="S39" s="80">
        <v>0.25546583333333334</v>
      </c>
      <c r="T39" s="80">
        <v>3.1026600000000002</v>
      </c>
    </row>
    <row r="40" spans="1:20" x14ac:dyDescent="0.3">
      <c r="N40" t="s">
        <v>75</v>
      </c>
      <c r="O40" s="100">
        <v>165.89960570085566</v>
      </c>
      <c r="P40" s="100">
        <v>2352.0647141229797</v>
      </c>
      <c r="R40" t="s">
        <v>143</v>
      </c>
      <c r="S40" s="80">
        <v>2.2395960000000001</v>
      </c>
      <c r="T40" s="80">
        <v>26.379034999999998</v>
      </c>
    </row>
    <row r="41" spans="1:20" ht="16.5" customHeight="1" x14ac:dyDescent="0.3">
      <c r="N41" t="s">
        <v>76</v>
      </c>
      <c r="O41" s="100">
        <v>257.9558191592908</v>
      </c>
      <c r="P41" s="100">
        <v>3495.4559518356059</v>
      </c>
      <c r="R41" t="s">
        <v>144</v>
      </c>
      <c r="S41" s="80">
        <v>0.36625000000000002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171</v>
      </c>
      <c r="P54" s="77" t="s">
        <v>14</v>
      </c>
      <c r="Q54" s="8"/>
      <c r="R54" s="8"/>
      <c r="S54" s="76" t="s">
        <v>171</v>
      </c>
      <c r="T54" s="76" t="s">
        <v>14</v>
      </c>
    </row>
    <row r="55" spans="1:22" ht="15" x14ac:dyDescent="0.25">
      <c r="N55" s="14" t="s">
        <v>64</v>
      </c>
      <c r="O55" s="78">
        <f>S55/S$63</f>
        <v>0.31005262290750751</v>
      </c>
      <c r="P55" s="78">
        <f>T55/T$63</f>
        <v>0.33259667816584826</v>
      </c>
      <c r="Q55" s="8"/>
      <c r="R55" t="s">
        <v>92</v>
      </c>
      <c r="S55" s="98">
        <v>1189556.0121925562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9.6232408523255542E-2</v>
      </c>
      <c r="P56" s="78">
        <f t="shared" si="0"/>
        <v>9.902508220306229E-2</v>
      </c>
      <c r="Q56" s="8"/>
      <c r="R56" t="s">
        <v>72</v>
      </c>
      <c r="S56" s="98">
        <v>369207.7785155772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1.489657377264283E-2</v>
      </c>
      <c r="P57" s="78">
        <f t="shared" si="0"/>
        <v>1.3459876536269096E-2</v>
      </c>
      <c r="Q57" s="8"/>
      <c r="R57" t="s">
        <v>93</v>
      </c>
      <c r="S57" s="98">
        <v>57152.585022973377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0.26002465938721298</v>
      </c>
      <c r="P58" s="78">
        <f t="shared" si="0"/>
        <v>0.21765777191360922</v>
      </c>
      <c r="Q58" s="8"/>
      <c r="R58" t="s">
        <v>94</v>
      </c>
      <c r="S58" s="98">
        <v>997617.41730097495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0.10618022086080596</v>
      </c>
      <c r="P59" s="78">
        <f t="shared" si="0"/>
        <v>0.1086677781989613</v>
      </c>
      <c r="Q59" s="8"/>
      <c r="R59" t="s">
        <v>95</v>
      </c>
      <c r="S59" s="98">
        <v>407373.81582669023</v>
      </c>
      <c r="T59" s="98">
        <v>5279455.1634894973</v>
      </c>
    </row>
    <row r="60" spans="1:22" x14ac:dyDescent="0.3">
      <c r="N60" s="14" t="s">
        <v>67</v>
      </c>
      <c r="O60" s="78">
        <f t="shared" si="0"/>
        <v>7.4724373292835225E-2</v>
      </c>
      <c r="P60" s="78">
        <f t="shared" si="0"/>
        <v>8.0998691465943795E-2</v>
      </c>
      <c r="Q60" s="8"/>
      <c r="R60" t="s">
        <v>86</v>
      </c>
      <c r="S60" s="98">
        <v>286689.48733366991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0.1358106266096222</v>
      </c>
      <c r="P61" s="78">
        <f t="shared" si="0"/>
        <v>0.13171358050656165</v>
      </c>
      <c r="Q61" s="8"/>
      <c r="R61" t="s">
        <v>96</v>
      </c>
      <c r="S61" s="98">
        <v>521054.60643468925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1.4143894808700604E-3</v>
      </c>
      <c r="P62" s="78">
        <f t="shared" si="0"/>
        <v>1.4933304836528397E-2</v>
      </c>
      <c r="Q62" s="8"/>
      <c r="R62" t="s">
        <v>97</v>
      </c>
      <c r="S62" s="98">
        <v>5426.4837200000002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3836626.1863471325</v>
      </c>
      <c r="T63" s="99">
        <v>48583446.270736039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5" t="s">
        <v>53</v>
      </c>
      <c r="H87" s="135"/>
      <c r="I87" s="135"/>
      <c r="J87" s="135"/>
      <c r="K87" s="135"/>
      <c r="L87" s="102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171</v>
      </c>
      <c r="P88" s="15" t="s">
        <v>14</v>
      </c>
      <c r="R88" s="17" t="s">
        <v>171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53.896997148576233</v>
      </c>
      <c r="P89" s="35">
        <v>723.77333545413217</v>
      </c>
      <c r="R89" s="33">
        <f>O89/SUM($O$89:$O$95)</f>
        <v>0.14917574652521118</v>
      </c>
      <c r="S89" s="33">
        <f>P89/SUM($P$89:$P$95)</f>
        <v>0.15403020322348099</v>
      </c>
    </row>
    <row r="90" spans="1:19" ht="18" x14ac:dyDescent="0.35">
      <c r="A90" s="102"/>
      <c r="B90" s="115" t="s">
        <v>171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146.96772672896307</v>
      </c>
      <c r="P90" s="35">
        <v>1860.9647428146218</v>
      </c>
      <c r="R90" s="33">
        <f t="shared" ref="R90:R95" si="1">O90/SUM($O$89:$O$95)</f>
        <v>0.40677628643148728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53.947022528046617</v>
      </c>
      <c r="P91" s="35">
        <v>595.27339265996068</v>
      </c>
      <c r="R91" s="33">
        <f t="shared" si="1"/>
        <v>0.14931420643434359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38.834382164430487</v>
      </c>
      <c r="P92" s="35">
        <v>546.732720945099</v>
      </c>
      <c r="R92" s="33">
        <f t="shared" si="1"/>
        <v>0.10748554199141126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15.892102856224394</v>
      </c>
      <c r="P93" s="35">
        <v>179.22709999999998</v>
      </c>
      <c r="R93" s="33">
        <f t="shared" si="1"/>
        <v>4.3986055492060763E-2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47.318155597413693</v>
      </c>
      <c r="P94" s="35">
        <v>738.33801062885232</v>
      </c>
      <c r="R94" s="33">
        <f t="shared" si="1"/>
        <v>0.13096687308908367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4.4422717999999994</v>
      </c>
      <c r="P95" s="35">
        <v>54.59597910639738</v>
      </c>
      <c r="R95" s="33">
        <f t="shared" si="1"/>
        <v>1.2295290036402319E-2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1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O99" s="36"/>
      <c r="P99" s="36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171</v>
      </c>
      <c r="P104" s="34" t="s">
        <v>14</v>
      </c>
      <c r="R104" s="34" t="s">
        <v>171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237.14787651810843</v>
      </c>
      <c r="P105" s="34">
        <v>2983.693959501094</v>
      </c>
      <c r="R105" s="33">
        <f>O105/O$117</f>
        <v>0.6549286901300474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14.746317169999999</v>
      </c>
      <c r="P106" s="34">
        <f>P112+P113</f>
        <v>207.57651458999999</v>
      </c>
      <c r="R106" s="33">
        <f t="shared" ref="R106:R110" si="3">O106/O$117</f>
        <v>4.072474242733886E-2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48.867761771229873</v>
      </c>
      <c r="P107" s="34">
        <v>699.47896235999997</v>
      </c>
      <c r="R107" s="33">
        <f t="shared" si="3"/>
        <v>0.13495756182313914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37.139366611726295</v>
      </c>
      <c r="P108" s="34">
        <v>493.30829406133086</v>
      </c>
      <c r="R108" s="33">
        <f t="shared" si="3"/>
        <v>0.10256738151910116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16.407255281940575</v>
      </c>
      <c r="P109" s="34">
        <v>188.07934901966567</v>
      </c>
      <c r="R109" s="33">
        <f t="shared" si="3"/>
        <v>4.5311736998033453E-2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7.7886709306493342</v>
      </c>
      <c r="P110" s="34">
        <v>129.71040570749923</v>
      </c>
      <c r="R110" s="33">
        <f t="shared" si="3"/>
        <v>2.1509887102339857E-2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3.97416758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10.77214959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0</v>
      </c>
      <c r="P115" s="34">
        <v>9.6945944381055043</v>
      </c>
      <c r="R115" s="33">
        <f>O115/O$117</f>
        <v>0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362.09724828365455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33"/>
      <c r="H122" s="103"/>
      <c r="I122" s="103"/>
      <c r="J122" s="103"/>
      <c r="K122" s="103"/>
      <c r="L122" s="102"/>
    </row>
    <row r="123" spans="1:19" ht="31.8" customHeight="1" x14ac:dyDescent="0.3">
      <c r="A123" s="101"/>
      <c r="B123" s="138" t="s">
        <v>40</v>
      </c>
      <c r="C123" s="138"/>
      <c r="D123" s="138"/>
      <c r="E123" s="138"/>
      <c r="F123" s="138"/>
      <c r="G123" s="137" t="s">
        <v>110</v>
      </c>
      <c r="H123" s="137"/>
      <c r="I123" s="137"/>
      <c r="J123" s="137"/>
      <c r="K123" s="137"/>
      <c r="L123" s="137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171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172.22506836419285</v>
      </c>
      <c r="P125" s="93">
        <v>2569.6725954133535</v>
      </c>
    </row>
    <row r="126" spans="1:19" ht="18" x14ac:dyDescent="0.35">
      <c r="A126" s="102"/>
      <c r="B126" s="115" t="s">
        <v>171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28.943000000000001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59.657099706127205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18.436736877580444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31.80768365520958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3.0872165100000002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171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165.89960570085566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112.56796865806564</v>
      </c>
      <c r="P138" s="34">
        <f>P125-P127</f>
        <v>1509.1927364133535</v>
      </c>
      <c r="R138" t="s">
        <v>134</v>
      </c>
      <c r="S138" s="33">
        <f>O138/O$137</f>
        <v>0.67853065824064851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18.436736877580444</v>
      </c>
      <c r="P139" s="34">
        <f>P128-P129</f>
        <v>368.30978165015262</v>
      </c>
      <c r="R139" t="s">
        <v>135</v>
      </c>
      <c r="S139" s="33">
        <f t="shared" ref="S139:T140" si="4">O139/O$137</f>
        <v>0.11113189087878195</v>
      </c>
      <c r="T139" s="33">
        <f t="shared" si="4"/>
        <v>0.1565899864228375</v>
      </c>
    </row>
    <row r="140" spans="1:20" ht="15" x14ac:dyDescent="0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34.894900165209577</v>
      </c>
      <c r="P140" s="34">
        <f>P130+P131</f>
        <v>474.56219605947388</v>
      </c>
      <c r="S140" s="33">
        <f t="shared" si="4"/>
        <v>0.21033745088056952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171</v>
      </c>
      <c r="P143" s="35" t="s">
        <v>14</v>
      </c>
      <c r="Q143" s="28"/>
      <c r="R143" s="34" t="s">
        <v>171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8.6105835000000006</v>
      </c>
      <c r="P144" s="34">
        <v>82.71645255982736</v>
      </c>
      <c r="Q144" s="29"/>
      <c r="R144" s="111">
        <f>O144/O$150</f>
        <v>5.1902374714056294E-2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20.768710311371869</v>
      </c>
      <c r="P145" s="34">
        <v>293.95875002000002</v>
      </c>
      <c r="Q145" s="30"/>
      <c r="R145" s="111">
        <f>O145/O$150</f>
        <v>0.12518842479240896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27.338606834274202</v>
      </c>
      <c r="P146" s="34">
        <v>359.59276477999998</v>
      </c>
      <c r="R146" s="111">
        <f t="shared" ref="R146:S148" si="5">O146/O$150</f>
        <v>0.16479006516489386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104.23519539999999</v>
      </c>
      <c r="P147" s="34">
        <v>1461.0567176631525</v>
      </c>
      <c r="R147" s="111">
        <f>O147/O$150</f>
        <v>0.62830285195465285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4.9465096552095806</v>
      </c>
      <c r="P148" s="34">
        <v>154.74002910000002</v>
      </c>
      <c r="R148" s="111">
        <f t="shared" si="5"/>
        <v>2.9816283373987958E-2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165.89960570085566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03"/>
      <c r="H155" s="103"/>
      <c r="I155" s="103"/>
      <c r="J155" s="103"/>
      <c r="K155" s="103"/>
      <c r="L155" s="102"/>
      <c r="R155" s="84" t="s">
        <v>159</v>
      </c>
    </row>
    <row r="156" spans="1:20" ht="31.2" customHeight="1" x14ac:dyDescent="0.3">
      <c r="A156" s="101"/>
      <c r="B156" s="138" t="s">
        <v>150</v>
      </c>
      <c r="C156" s="138"/>
      <c r="D156" s="138"/>
      <c r="E156" s="138"/>
      <c r="F156" s="138"/>
      <c r="G156" s="138" t="s">
        <v>151</v>
      </c>
      <c r="H156" s="138"/>
      <c r="I156" s="138"/>
      <c r="J156" s="138"/>
      <c r="K156" s="138"/>
      <c r="L156" s="138"/>
      <c r="N156" s="114" t="s">
        <v>67</v>
      </c>
      <c r="O156" s="17" t="s">
        <v>171</v>
      </c>
      <c r="P156" s="15" t="s">
        <v>14</v>
      </c>
      <c r="R156" s="34" t="s">
        <v>171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16.228690954077422</v>
      </c>
      <c r="P157" s="34">
        <v>256.01815940211753</v>
      </c>
      <c r="R157" s="111">
        <f>O157/O$161</f>
        <v>6.2912676313985436E-2</v>
      </c>
      <c r="S157" s="111">
        <f>P157/P$161</f>
        <v>7.3243137069907011E-2</v>
      </c>
    </row>
    <row r="158" spans="1:20" ht="18" x14ac:dyDescent="0.35">
      <c r="A158" s="102"/>
      <c r="B158" s="115" t="s">
        <v>171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28.841137643254996</v>
      </c>
      <c r="P158" s="34">
        <v>453.016347</v>
      </c>
      <c r="R158" s="111">
        <f t="shared" ref="R158:S160" si="6">O158/O$161</f>
        <v>0.11180650135070322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203.61099056195835</v>
      </c>
      <c r="P159" s="34">
        <v>2713.0568480789875</v>
      </c>
      <c r="R159" s="111">
        <f t="shared" si="6"/>
        <v>0.78932505273791154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9.2750000000000004</v>
      </c>
      <c r="P160" s="34">
        <v>73.36459735450056</v>
      </c>
      <c r="R160" s="111">
        <f t="shared" si="6"/>
        <v>3.595576959739985E-2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257.95581915929074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171</v>
      </c>
      <c r="P163" s="35" t="s">
        <v>14</v>
      </c>
      <c r="R163" s="34" t="s">
        <v>171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9.5869999999999997</v>
      </c>
      <c r="P164" s="34">
        <v>77.612089756618104</v>
      </c>
      <c r="R164" s="111">
        <f>O164/O$168</f>
        <v>3.7165279043695126E-2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0.37578279999999997</v>
      </c>
      <c r="P165" s="34">
        <v>6.1607507600000009</v>
      </c>
      <c r="R165" s="111">
        <f t="shared" ref="R165:S166" si="7">O165/O$168</f>
        <v>1.4567719434464459E-3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247.99303635929078</v>
      </c>
      <c r="P166" s="34">
        <v>3411.6831113189874</v>
      </c>
      <c r="R166" s="111">
        <f t="shared" si="7"/>
        <v>0.96137794901285833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257.9558191592908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51.6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40" t="s">
        <v>113</v>
      </c>
      <c r="I189" s="140"/>
      <c r="J189" s="140"/>
      <c r="K189" s="140"/>
      <c r="L189" s="140"/>
      <c r="N189" s="31" t="s">
        <v>137</v>
      </c>
      <c r="O189" s="9" t="s">
        <v>171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32.261732612702431</v>
      </c>
      <c r="P190" s="34">
        <v>516.4193348107973</v>
      </c>
      <c r="R190" s="33">
        <f>O190/O$196</f>
        <v>5.0886469024297727E-2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297.88721521120334</v>
      </c>
      <c r="P191" s="34">
        <v>4127.0575579288097</v>
      </c>
      <c r="R191" s="33">
        <f t="shared" ref="R191:S194" si="8">O191/O$196</f>
        <v>0.46985785703309907</v>
      </c>
      <c r="S191" s="33">
        <f t="shared" si="8"/>
        <v>0.53555290777732756</v>
      </c>
    </row>
    <row r="192" spans="1:19" ht="18" x14ac:dyDescent="0.35">
      <c r="A192" s="102"/>
      <c r="B192" s="115" t="s">
        <v>171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119.3119140616501</v>
      </c>
      <c r="P192" s="34">
        <v>1005.9931509512257</v>
      </c>
      <c r="R192" s="33">
        <f t="shared" si="8"/>
        <v>0.18819082322743413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156.49419866525716</v>
      </c>
      <c r="P193" s="34">
        <v>1631.9349999999995</v>
      </c>
      <c r="R193" s="33">
        <f t="shared" si="8"/>
        <v>0.24683848472931841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28.039265078222378</v>
      </c>
      <c r="P194" s="34">
        <v>424.75712627493999</v>
      </c>
      <c r="R194" s="33">
        <f t="shared" si="8"/>
        <v>4.4226365985850793E-2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633.9943256290353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  <c r="O206" s="96"/>
      <c r="P206" s="96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19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19" ht="15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171</v>
      </c>
      <c r="P210" s="9" t="s">
        <v>14</v>
      </c>
      <c r="R210" s="9" t="s">
        <v>171</v>
      </c>
      <c r="S210" s="9" t="s">
        <v>14</v>
      </c>
    </row>
    <row r="211" spans="1:19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461.39750672856201</v>
      </c>
      <c r="P211" s="34">
        <f>SUM(P212:P215)</f>
        <v>5338.6198026668026</v>
      </c>
      <c r="R211" s="33">
        <f>O211/O$218</f>
        <v>0.88550701026456657</v>
      </c>
      <c r="S211" s="33">
        <f>P211/P$218</f>
        <v>0.83427670843248403</v>
      </c>
    </row>
    <row r="212" spans="1:19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236.77352190149318</v>
      </c>
      <c r="P212" s="34">
        <v>2924.2187915342138</v>
      </c>
      <c r="R212" s="33">
        <f t="shared" ref="R212:S216" si="9">O212/O$218</f>
        <v>0.45441210763227602</v>
      </c>
      <c r="S212" s="33">
        <f t="shared" si="9"/>
        <v>0.45697347222945567</v>
      </c>
    </row>
    <row r="213" spans="1:19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43.416333557498319</v>
      </c>
      <c r="P213" s="34">
        <v>459.79630259744005</v>
      </c>
      <c r="R213" s="33">
        <f t="shared" si="9"/>
        <v>8.3323960716083362E-2</v>
      </c>
      <c r="S213" s="33">
        <f t="shared" si="9"/>
        <v>7.185328044690506E-2</v>
      </c>
    </row>
    <row r="214" spans="1:19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175.89965126957054</v>
      </c>
      <c r="P214" s="34">
        <v>1923.1835452244393</v>
      </c>
      <c r="R214" s="33">
        <f t="shared" si="9"/>
        <v>0.33758390981928382</v>
      </c>
      <c r="S214" s="33">
        <f t="shared" si="9"/>
        <v>0.30053970822568793</v>
      </c>
    </row>
    <row r="215" spans="1:19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5.3079999999999998</v>
      </c>
      <c r="P215" s="34">
        <v>31.421163310709488</v>
      </c>
      <c r="R215" s="33">
        <f t="shared" si="9"/>
        <v>1.0187032096923461E-2</v>
      </c>
      <c r="S215" s="33">
        <f t="shared" si="9"/>
        <v>4.9102475304354104E-3</v>
      </c>
    </row>
    <row r="216" spans="1:19" ht="15.75" thickBot="1" x14ac:dyDescent="0.3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59.657099706127205</v>
      </c>
      <c r="P216" s="34">
        <v>1060.479859</v>
      </c>
      <c r="R216" s="33">
        <f t="shared" si="9"/>
        <v>0.1144929897354335</v>
      </c>
      <c r="S216" s="33">
        <f t="shared" si="9"/>
        <v>0.16572329156751592</v>
      </c>
    </row>
    <row r="217" spans="1:19" ht="15" x14ac:dyDescent="0.25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19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521.05460643468916</v>
      </c>
      <c r="P218" s="36">
        <f>SUM(P212:P216)</f>
        <v>6399.0996616668026</v>
      </c>
    </row>
    <row r="219" spans="1:19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19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G123:L123"/>
    <mergeCell ref="B155:F155"/>
    <mergeCell ref="B156:F156"/>
    <mergeCell ref="G156:L156"/>
    <mergeCell ref="B36:J36"/>
    <mergeCell ref="B86:F86"/>
    <mergeCell ref="B87:F87"/>
    <mergeCell ref="G87:K87"/>
    <mergeCell ref="B122:G122"/>
    <mergeCell ref="B1:K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8" scale="47" fitToWidth="2" fitToHeight="2" orientation="portrait" verticalDpi="0" r:id="rId1"/>
  <rowBreaks count="2" manualBreakCount="2">
    <brk id="76" max="11" man="1"/>
    <brk id="223" max="11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/>
  <dimension ref="A1:V240"/>
  <sheetViews>
    <sheetView showGridLines="0" view="pageBreakPreview" zoomScale="85" zoomScaleNormal="100" zoomScaleSheetLayoutView="85" workbookViewId="0">
      <selection activeCell="B1" sqref="B1:K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204</v>
      </c>
      <c r="C1" s="123"/>
      <c r="D1" s="123"/>
      <c r="E1" s="123"/>
      <c r="F1" s="123"/>
      <c r="G1" s="123"/>
      <c r="H1" s="123"/>
      <c r="I1" s="123"/>
      <c r="J1" s="123"/>
      <c r="K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21.6" customHeight="1" x14ac:dyDescent="0.35">
      <c r="B5" s="125" t="s">
        <v>47</v>
      </c>
      <c r="C5" s="125"/>
      <c r="D5" s="125"/>
      <c r="F5" s="124" t="s">
        <v>48</v>
      </c>
      <c r="G5" s="124"/>
      <c r="H5" s="124"/>
      <c r="I5" s="124"/>
      <c r="J5" s="124"/>
    </row>
    <row r="6" spans="1:16" ht="9" customHeight="1" thickBot="1" x14ac:dyDescent="0.35"/>
    <row r="7" spans="1:16" ht="15" thickBot="1" x14ac:dyDescent="0.35">
      <c r="B7" s="47" t="s">
        <v>1</v>
      </c>
      <c r="C7" s="47" t="s">
        <v>205</v>
      </c>
      <c r="D7" s="40" t="s">
        <v>14</v>
      </c>
      <c r="F7" s="40"/>
      <c r="G7" s="57" t="s">
        <v>205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3.7865122964685386E-3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205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0.29419202562589564</v>
      </c>
      <c r="D9" s="42">
        <v>0.13994028984942111</v>
      </c>
      <c r="F9" s="41" t="s">
        <v>4</v>
      </c>
      <c r="G9" s="62">
        <v>0.25110567872095313</v>
      </c>
      <c r="H9" s="63">
        <v>0.12919902423740573</v>
      </c>
      <c r="I9" s="64">
        <v>0.36047415476561423</v>
      </c>
      <c r="J9" s="62">
        <v>8.1659523290313285E-2</v>
      </c>
      <c r="N9" t="s">
        <v>79</v>
      </c>
      <c r="O9" s="97">
        <v>20748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0.52730454475268929</v>
      </c>
      <c r="D10" s="44">
        <v>0.28413773162698314</v>
      </c>
      <c r="F10" s="43" t="s">
        <v>5</v>
      </c>
      <c r="G10" s="63">
        <v>0.21162156846216529</v>
      </c>
      <c r="H10" s="63">
        <v>0.27567251772578805</v>
      </c>
      <c r="I10" s="65">
        <v>0.20142800565756105</v>
      </c>
      <c r="J10" s="63">
        <v>0.14125485267800492</v>
      </c>
      <c r="N10" t="s">
        <v>80</v>
      </c>
      <c r="O10" s="97">
        <v>8696.2000000000007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0.28392353013379157</v>
      </c>
      <c r="D11" s="44">
        <v>0.12051227653503944</v>
      </c>
      <c r="F11" s="43" t="s">
        <v>6</v>
      </c>
      <c r="G11" s="63">
        <v>0.23979881424035518</v>
      </c>
      <c r="H11" s="63">
        <v>0.3270370977947552</v>
      </c>
      <c r="I11" s="65">
        <v>0.25354744408649332</v>
      </c>
      <c r="J11" s="63">
        <v>0.1525812836361822</v>
      </c>
      <c r="N11" t="s">
        <v>81</v>
      </c>
      <c r="O11" s="97">
        <v>971.6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0.18090470103678455</v>
      </c>
      <c r="D12" s="53">
        <v>0.10746981472556347</v>
      </c>
      <c r="F12" s="66" t="s">
        <v>7</v>
      </c>
      <c r="G12" s="67">
        <v>0.29747393857652643</v>
      </c>
      <c r="H12" s="68">
        <v>0.42016473344164429</v>
      </c>
      <c r="I12" s="69">
        <v>0.18455039549033136</v>
      </c>
      <c r="J12" s="67">
        <v>0.2349757330608426</v>
      </c>
      <c r="N12" t="s">
        <v>85</v>
      </c>
      <c r="O12" s="117">
        <v>5941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0.50383103337612323</v>
      </c>
      <c r="D13" s="42">
        <v>0.64375184981710731</v>
      </c>
      <c r="F13" s="70" t="s">
        <v>8</v>
      </c>
      <c r="G13" s="67">
        <v>1</v>
      </c>
      <c r="H13" s="67">
        <f>$C$9</f>
        <v>0.29419202562589564</v>
      </c>
      <c r="I13" s="69">
        <v>1</v>
      </c>
      <c r="J13" s="67">
        <f>$D$9</f>
        <v>0.13994028984942111</v>
      </c>
      <c r="N13" t="s">
        <v>161</v>
      </c>
      <c r="O13" s="97">
        <v>10099.400000000001</v>
      </c>
      <c r="P13" s="97">
        <v>2643662.2000000002</v>
      </c>
    </row>
    <row r="14" spans="1:16" x14ac:dyDescent="0.3">
      <c r="A14" s="1"/>
      <c r="B14" s="54" t="s">
        <v>0</v>
      </c>
      <c r="C14" s="52">
        <v>0.19625609026412513</v>
      </c>
      <c r="D14" s="44">
        <v>0.36280824280432827</v>
      </c>
      <c r="F14" s="3" t="s">
        <v>9</v>
      </c>
      <c r="N14" t="s">
        <v>160</v>
      </c>
      <c r="O14" s="97">
        <v>2751.2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0.61614321359261748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0.45242204353794863</v>
      </c>
      <c r="D16" s="46">
        <v>0.45243683968819665</v>
      </c>
    </row>
    <row r="17" spans="1:18" ht="15" thickBot="1" x14ac:dyDescent="0.35">
      <c r="A17" s="1"/>
      <c r="B17" s="55" t="s">
        <v>195</v>
      </c>
      <c r="C17" s="56">
        <v>0.23841877702285361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196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37.799999999999997" customHeight="1" thickBot="1" x14ac:dyDescent="0.45">
      <c r="A21" s="1"/>
      <c r="B21" s="129" t="s">
        <v>49</v>
      </c>
      <c r="C21" s="129"/>
      <c r="D21" s="129"/>
      <c r="F21" s="130" t="s">
        <v>63</v>
      </c>
      <c r="G21" s="130"/>
      <c r="H21" s="130"/>
      <c r="I21" s="130"/>
      <c r="N21" s="9"/>
      <c r="O21" s="9" t="s">
        <v>205</v>
      </c>
      <c r="P21" s="9" t="s">
        <v>14</v>
      </c>
    </row>
    <row r="22" spans="1:18" ht="28.2" thickBot="1" x14ac:dyDescent="0.35">
      <c r="A22" s="1"/>
      <c r="B22" s="40"/>
      <c r="C22" s="40" t="s">
        <v>205</v>
      </c>
      <c r="D22" s="40" t="s">
        <v>14</v>
      </c>
      <c r="F22" s="71" t="s">
        <v>12</v>
      </c>
      <c r="G22" s="72"/>
      <c r="H22" s="83" t="s">
        <v>205</v>
      </c>
      <c r="I22" s="83" t="s">
        <v>14</v>
      </c>
      <c r="N22" s="10" t="s">
        <v>20</v>
      </c>
      <c r="O22" s="86">
        <f>SUM(O23:O26)</f>
        <v>11.9459601712792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0.41913437439753232</v>
      </c>
      <c r="D23" s="42">
        <f>P10/P9</f>
        <v>0.37947086778995631</v>
      </c>
      <c r="F23" s="118" t="s">
        <v>19</v>
      </c>
      <c r="G23" s="119"/>
      <c r="H23" s="82">
        <f>O34/S34</f>
        <v>0.11587824635821831</v>
      </c>
      <c r="I23" s="82">
        <f>P34/T34</f>
        <v>4.5171429044609093E-2</v>
      </c>
      <c r="N23" s="11" t="s">
        <v>21</v>
      </c>
      <c r="O23" s="87">
        <v>7.440837299577538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0.11172696120144431</v>
      </c>
      <c r="D24" s="44">
        <f>P11/P10</f>
        <v>0.28487165299986378</v>
      </c>
      <c r="F24" s="120" t="s">
        <v>88</v>
      </c>
      <c r="G24" s="122"/>
      <c r="H24" s="73">
        <f>O34/S35</f>
        <v>5276.6946541945154</v>
      </c>
      <c r="I24" s="73">
        <f>P34/T35</f>
        <v>3151.6646231301811</v>
      </c>
      <c r="N24" s="11" t="s">
        <v>22</v>
      </c>
      <c r="O24" s="87">
        <v>0.64112979152656357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0.67444120505344995</v>
      </c>
      <c r="D25" s="44">
        <f>P11/P30</f>
        <v>0.65269499461553349</v>
      </c>
      <c r="F25" s="118" t="s">
        <v>50</v>
      </c>
      <c r="G25" s="119"/>
      <c r="H25" s="74">
        <f>O35/S38</f>
        <v>2428.8459510449311</v>
      </c>
      <c r="I25" s="74">
        <f>P35/T38</f>
        <v>4945.6766255592129</v>
      </c>
      <c r="N25" s="11" t="s">
        <v>23</v>
      </c>
      <c r="O25" s="87">
        <v>3.8639930801750988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0.27241222250826774</v>
      </c>
      <c r="D26" s="44">
        <f>P14/P13</f>
        <v>0.20843782537723618</v>
      </c>
      <c r="F26" s="120" t="s">
        <v>15</v>
      </c>
      <c r="G26" s="121"/>
      <c r="H26" s="73">
        <f>O38/S39</f>
        <v>15353.218929486762</v>
      </c>
      <c r="I26" s="73">
        <f>P38/T39</f>
        <v>15496.956067787578</v>
      </c>
      <c r="N26" s="11" t="s">
        <v>116</v>
      </c>
      <c r="O26" s="87">
        <v>0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0.11348615090735434</v>
      </c>
      <c r="D27" s="46">
        <f>P12/T41/1000000</f>
        <v>0.15889259696579697</v>
      </c>
      <c r="F27" s="118" t="s">
        <v>91</v>
      </c>
      <c r="G27" s="119"/>
      <c r="H27" s="74">
        <f>O39/S41</f>
        <v>990.43108435809336</v>
      </c>
      <c r="I27" s="74">
        <f>P39/T41</f>
        <v>1120.8834585394152</v>
      </c>
      <c r="N27" s="12" t="s">
        <v>35</v>
      </c>
      <c r="O27" s="88">
        <v>6.2928067766538502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8292.3505284459261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6474.4946628393627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147.52289536425872</v>
      </c>
      <c r="I30" s="75">
        <f>P40/T41</f>
        <v>547.99449647004792</v>
      </c>
      <c r="N30" s="8" t="s">
        <v>20</v>
      </c>
      <c r="O30" s="98">
        <v>1440.6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111.93535706259995</v>
      </c>
      <c r="I31" s="74">
        <f>P41/T40</f>
        <v>132.50886364249513</v>
      </c>
      <c r="N31" s="8" t="s">
        <v>37</v>
      </c>
      <c r="O31" s="98">
        <v>971.937904709642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205</v>
      </c>
      <c r="P33" s="77" t="s">
        <v>14</v>
      </c>
      <c r="R33" s="84" t="s">
        <v>77</v>
      </c>
      <c r="S33" s="76" t="s">
        <v>205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938.96143024064293</v>
      </c>
      <c r="P34" s="100">
        <v>96665.231984017853</v>
      </c>
      <c r="R34" t="s">
        <v>73</v>
      </c>
      <c r="S34" s="81">
        <v>8103</v>
      </c>
      <c r="T34" s="81">
        <v>2139964</v>
      </c>
    </row>
    <row r="35" spans="1:20" ht="15" customHeight="1" x14ac:dyDescent="0.3">
      <c r="N35" t="s">
        <v>70</v>
      </c>
      <c r="O35" s="100">
        <v>81.062733616124575</v>
      </c>
      <c r="P35" s="100">
        <v>7665.1846814357732</v>
      </c>
      <c r="R35" t="s">
        <v>145</v>
      </c>
      <c r="S35" s="80">
        <v>0.17794499999999999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349.52882327887403</v>
      </c>
      <c r="P38" s="100">
        <v>48081.78571328181</v>
      </c>
      <c r="R38" t="s">
        <v>142</v>
      </c>
      <c r="S38" s="80">
        <v>3.3375000000000002E-2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51.849067266146186</v>
      </c>
      <c r="P39" s="100">
        <v>4810.9797606676966</v>
      </c>
      <c r="R39" t="s">
        <v>87</v>
      </c>
      <c r="S39" s="80">
        <v>2.2765833333333332E-2</v>
      </c>
      <c r="T39" s="80">
        <v>3.1026600000000002</v>
      </c>
    </row>
    <row r="40" spans="1:20" x14ac:dyDescent="0.3">
      <c r="N40" t="s">
        <v>75</v>
      </c>
      <c r="O40" s="100">
        <v>7.7228235723189433</v>
      </c>
      <c r="P40" s="100">
        <v>2352.0647141229797</v>
      </c>
      <c r="R40" t="s">
        <v>143</v>
      </c>
      <c r="S40" s="80">
        <v>0.12559500000000001</v>
      </c>
      <c r="T40" s="80">
        <v>26.379034999999998</v>
      </c>
    </row>
    <row r="41" spans="1:20" ht="16.5" customHeight="1" x14ac:dyDescent="0.3">
      <c r="N41" t="s">
        <v>76</v>
      </c>
      <c r="O41" s="100">
        <v>14.058521170277242</v>
      </c>
      <c r="P41" s="100">
        <v>3495.4559518356059</v>
      </c>
      <c r="R41" t="s">
        <v>144</v>
      </c>
      <c r="S41" s="80">
        <v>5.2350000000000001E-2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205</v>
      </c>
      <c r="P54" s="77" t="s">
        <v>14</v>
      </c>
      <c r="Q54" s="8"/>
      <c r="R54" s="8"/>
      <c r="S54" s="76" t="s">
        <v>205</v>
      </c>
      <c r="T54" s="76" t="s">
        <v>14</v>
      </c>
    </row>
    <row r="55" spans="1:22" x14ac:dyDescent="0.3">
      <c r="N55" s="14" t="s">
        <v>197</v>
      </c>
      <c r="O55" s="78">
        <f>S55/S$63</f>
        <v>0.31207579649288741</v>
      </c>
      <c r="P55" s="78">
        <f>T55/T$63</f>
        <v>0.3114220702274263</v>
      </c>
      <c r="Q55" s="8"/>
      <c r="R55" t="s">
        <v>198</v>
      </c>
      <c r="S55" s="98">
        <v>111396.84548267981</v>
      </c>
      <c r="T55" s="98">
        <v>14664692.843495775</v>
      </c>
    </row>
    <row r="56" spans="1:22" x14ac:dyDescent="0.3">
      <c r="N56" s="14" t="s">
        <v>107</v>
      </c>
      <c r="O56" s="78">
        <f t="shared" ref="O56:P62" si="0">S56/S$63</f>
        <v>0.14525401410053118</v>
      </c>
      <c r="P56" s="78">
        <f t="shared" si="0"/>
        <v>0.10216683655627318</v>
      </c>
      <c r="Q56" s="8"/>
      <c r="R56" t="s">
        <v>72</v>
      </c>
      <c r="S56" s="98">
        <v>51849.067266146187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1.9093464389528136E-2</v>
      </c>
      <c r="P57" s="78">
        <f t="shared" si="0"/>
        <v>1.3886916077774236E-2</v>
      </c>
      <c r="Q57" s="8"/>
      <c r="R57" t="s">
        <v>93</v>
      </c>
      <c r="S57" s="98">
        <v>6815.4971523970489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0.37023375267032649</v>
      </c>
      <c r="P58" s="78">
        <f t="shared" si="0"/>
        <v>0.22456336832621809</v>
      </c>
      <c r="Q58" s="8"/>
      <c r="R58" t="s">
        <v>94</v>
      </c>
      <c r="S58" s="98">
        <v>132156.5869643756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5.9450959176537498E-2</v>
      </c>
      <c r="P59" s="78">
        <f t="shared" si="0"/>
        <v>0.11211546496290911</v>
      </c>
      <c r="Q59" s="8"/>
      <c r="R59" t="s">
        <v>95</v>
      </c>
      <c r="S59" s="98">
        <v>21221.284661006357</v>
      </c>
      <c r="T59" s="98">
        <v>5279455.1634894973</v>
      </c>
    </row>
    <row r="60" spans="1:22" x14ac:dyDescent="0.3">
      <c r="N60" s="14" t="s">
        <v>67</v>
      </c>
      <c r="O60" s="78">
        <f t="shared" si="0"/>
        <v>4.1326582572657367E-2</v>
      </c>
      <c r="P60" s="78">
        <f t="shared" si="0"/>
        <v>8.356852514702752E-2</v>
      </c>
      <c r="Q60" s="8"/>
      <c r="R60" t="s">
        <v>86</v>
      </c>
      <c r="S60" s="98">
        <v>14751.70770982377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5.1095501830968268E-2</v>
      </c>
      <c r="P61" s="78">
        <f t="shared" si="0"/>
        <v>0.13589243808210916</v>
      </c>
      <c r="Q61" s="8"/>
      <c r="R61" t="s">
        <v>96</v>
      </c>
      <c r="S61" s="98">
        <v>18238.766947933051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1.4699287665635181E-3</v>
      </c>
      <c r="P62" s="78">
        <f t="shared" si="0"/>
        <v>1.540709162300922E-2</v>
      </c>
      <c r="Q62" s="8"/>
      <c r="R62" t="s">
        <v>97</v>
      </c>
      <c r="S62" s="98">
        <v>524.69761999999992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199</v>
      </c>
      <c r="S63" s="99">
        <v>356954.45380436187</v>
      </c>
      <c r="T63" s="99">
        <v>47089446.270736039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5" t="s">
        <v>53</v>
      </c>
      <c r="H87" s="135"/>
      <c r="I87" s="135"/>
      <c r="J87" s="135"/>
      <c r="K87" s="135"/>
      <c r="L87" s="135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205</v>
      </c>
      <c r="P88" s="15" t="s">
        <v>14</v>
      </c>
      <c r="R88" s="17" t="s">
        <v>205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7.6691587762737141</v>
      </c>
      <c r="P89" s="35">
        <v>723.77333545413217</v>
      </c>
      <c r="R89" s="33">
        <f>O89/SUM($O$89:$O$95)</f>
        <v>0.14937531074548668</v>
      </c>
      <c r="S89" s="33">
        <f>P89/SUM($P$89:$P$95)</f>
        <v>0.15403020322348099</v>
      </c>
    </row>
    <row r="90" spans="1:19" ht="18" x14ac:dyDescent="0.35">
      <c r="A90" s="102"/>
      <c r="B90" s="115" t="s">
        <v>205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26.064877987169805</v>
      </c>
      <c r="P90" s="35">
        <v>1860.9647428146218</v>
      </c>
      <c r="R90" s="33">
        <f t="shared" ref="R90:R95" si="1">O90/SUM($O$89:$O$95)</f>
        <v>0.50767618228507083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7.6227726790533668</v>
      </c>
      <c r="P91" s="35">
        <v>595.27339265996068</v>
      </c>
      <c r="R91" s="33">
        <f t="shared" si="1"/>
        <v>0.14847182994808866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5.8812254806109348</v>
      </c>
      <c r="P92" s="35">
        <v>546.732720945099</v>
      </c>
      <c r="R92" s="33">
        <f t="shared" si="1"/>
        <v>0.11455101000756467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1.2456471489175156</v>
      </c>
      <c r="P93" s="35">
        <v>179.22709999999998</v>
      </c>
      <c r="R93" s="33">
        <f t="shared" si="1"/>
        <v>2.4261973884858134E-2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2.482648743389138</v>
      </c>
      <c r="P94" s="35">
        <v>738.33801062885232</v>
      </c>
      <c r="R94" s="33">
        <f t="shared" si="1"/>
        <v>4.8355554805168753E-2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0.37521108999999997</v>
      </c>
      <c r="P95" s="35">
        <v>54.59597910639738</v>
      </c>
      <c r="R95" s="33">
        <f t="shared" si="1"/>
        <v>7.3081383237621504E-3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205</v>
      </c>
      <c r="P104" s="34" t="s">
        <v>14</v>
      </c>
      <c r="R104" s="34" t="s">
        <v>205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42.16223339807997</v>
      </c>
      <c r="P105" s="34">
        <v>2983.693959501094</v>
      </c>
      <c r="R105" s="33">
        <f>O105/O$117</f>
        <v>0.81880909240252431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0.43396890000000005</v>
      </c>
      <c r="P106" s="34">
        <f>P112+P113</f>
        <v>207.57651458999999</v>
      </c>
      <c r="R106" s="33">
        <f t="shared" ref="R106:R110" si="3">O106/O$117</f>
        <v>8.4278666593621109E-3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2.2644061894504111</v>
      </c>
      <c r="P107" s="34">
        <v>699.47896235999997</v>
      </c>
      <c r="R107" s="33">
        <f t="shared" si="3"/>
        <v>4.3975762842273537E-2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3.645020903312111</v>
      </c>
      <c r="P108" s="34">
        <v>493.30829406133086</v>
      </c>
      <c r="R108" s="33">
        <f t="shared" si="3"/>
        <v>7.0787907022143992E-2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2.573261133527827</v>
      </c>
      <c r="P109" s="34">
        <v>188.07934901966567</v>
      </c>
      <c r="R109" s="33">
        <f t="shared" si="3"/>
        <v>4.9973861521163204E-2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0.41325067104416613</v>
      </c>
      <c r="P110" s="34">
        <v>129.71040570749923</v>
      </c>
      <c r="R110" s="33">
        <f t="shared" si="3"/>
        <v>8.0255095525327887E-3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0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0.43396890000000005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0</v>
      </c>
      <c r="P115" s="34">
        <v>9.6945944381055043</v>
      </c>
      <c r="R115" s="33">
        <f>O115/O$117</f>
        <v>0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51.49214119541449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03"/>
      <c r="H122" s="103"/>
      <c r="I122" s="103"/>
      <c r="J122" s="103"/>
      <c r="K122" s="103"/>
      <c r="L122" s="102"/>
    </row>
    <row r="123" spans="1:19" ht="30.6" customHeight="1" x14ac:dyDescent="0.3">
      <c r="A123" s="101"/>
      <c r="B123" s="138" t="s">
        <v>40</v>
      </c>
      <c r="C123" s="138"/>
      <c r="D123" s="138"/>
      <c r="E123" s="138"/>
      <c r="F123" s="138"/>
      <c r="G123" s="137" t="s">
        <v>110</v>
      </c>
      <c r="H123" s="137"/>
      <c r="I123" s="137"/>
      <c r="J123" s="137"/>
      <c r="K123" s="137"/>
      <c r="L123" s="137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205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9.5622254642204751</v>
      </c>
      <c r="P125" s="93">
        <v>2569.6725954133535</v>
      </c>
    </row>
    <row r="126" spans="1:19" ht="18" x14ac:dyDescent="0.35">
      <c r="A126" s="102"/>
      <c r="B126" s="115" t="s">
        <v>205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0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6.2928067766538502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1.0746935190180533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3.3461007692307696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3.26105965034965E-2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205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7.7228235723189442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3.2694186875666249</v>
      </c>
      <c r="P138" s="34">
        <f>P125-P127</f>
        <v>1509.1927364133535</v>
      </c>
      <c r="R138" t="s">
        <v>134</v>
      </c>
      <c r="S138" s="33">
        <f>O138/O$137</f>
        <v>0.42334499253424113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1.0746935190180533</v>
      </c>
      <c r="P139" s="34">
        <f>P128-P129</f>
        <v>368.30978165015262</v>
      </c>
      <c r="R139" t="s">
        <v>135</v>
      </c>
      <c r="S139" s="33">
        <f t="shared" ref="S139:T140" si="4">O139/O$137</f>
        <v>0.13915810829475592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3.378711365734266</v>
      </c>
      <c r="P140" s="34">
        <f>P130+P131</f>
        <v>474.56219605947388</v>
      </c>
      <c r="R140" t="s">
        <v>136</v>
      </c>
      <c r="S140" s="33">
        <f t="shared" si="4"/>
        <v>0.43749689917100298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205</v>
      </c>
      <c r="P143" s="35" t="s">
        <v>14</v>
      </c>
      <c r="Q143" s="28"/>
      <c r="R143" s="34" t="s">
        <v>205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0.16503794853146853</v>
      </c>
      <c r="P144" s="34">
        <v>82.71645255982736</v>
      </c>
      <c r="Q144" s="29"/>
      <c r="R144" s="111">
        <f>O144/O$150</f>
        <v>2.1370156521899195E-2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2.0882260995913007</v>
      </c>
      <c r="P145" s="34">
        <v>293.95875002000002</v>
      </c>
      <c r="Q145" s="30"/>
      <c r="R145" s="111">
        <f>O145/O$150</f>
        <v>0.27039671177730473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2.1690707241961751</v>
      </c>
      <c r="P146" s="34">
        <v>359.59276477999998</v>
      </c>
      <c r="R146" s="111">
        <f t="shared" ref="R146:S148" si="5">O146/O$150</f>
        <v>0.2808649846632279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2.6396188</v>
      </c>
      <c r="P147" s="34">
        <v>1461.0567176631525</v>
      </c>
      <c r="R147" s="111">
        <f>O147/O$150</f>
        <v>0.34179452311473657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0.66086999999999996</v>
      </c>
      <c r="P148" s="34">
        <v>154.74002910000002</v>
      </c>
      <c r="R148" s="111">
        <f t="shared" si="5"/>
        <v>8.5573623922831563E-2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7.7228235723189442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03"/>
      <c r="H155" s="103"/>
      <c r="I155" s="103"/>
      <c r="J155" s="103"/>
      <c r="K155" s="103"/>
      <c r="L155" s="102"/>
      <c r="R155" s="84" t="s">
        <v>159</v>
      </c>
    </row>
    <row r="156" spans="1:20" ht="46.8" customHeight="1" x14ac:dyDescent="0.3">
      <c r="A156" s="101"/>
      <c r="B156" s="138" t="s">
        <v>150</v>
      </c>
      <c r="C156" s="138"/>
      <c r="D156" s="138"/>
      <c r="E156" s="138"/>
      <c r="F156" s="138"/>
      <c r="G156" s="137" t="s">
        <v>151</v>
      </c>
      <c r="H156" s="137"/>
      <c r="I156" s="137"/>
      <c r="J156" s="137"/>
      <c r="K156" s="137"/>
      <c r="L156" s="137"/>
      <c r="N156" s="114" t="s">
        <v>67</v>
      </c>
      <c r="O156" s="17" t="s">
        <v>205</v>
      </c>
      <c r="P156" s="15" t="s">
        <v>14</v>
      </c>
      <c r="R156" s="34" t="s">
        <v>205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0.4976792856569881</v>
      </c>
      <c r="P157" s="34">
        <v>256.01815940211753</v>
      </c>
      <c r="R157" s="111">
        <f>O157/O$161</f>
        <v>3.540054317442648E-2</v>
      </c>
      <c r="S157" s="111">
        <f>P157/P$161</f>
        <v>7.3243137069907011E-2</v>
      </c>
    </row>
    <row r="158" spans="1:20" ht="18" x14ac:dyDescent="0.35">
      <c r="A158" s="102"/>
      <c r="B158" s="115" t="s">
        <v>205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2.0039174647026154</v>
      </c>
      <c r="P158" s="34">
        <v>453.016347</v>
      </c>
      <c r="R158" s="111">
        <f t="shared" ref="R158:S160" si="6">O158/O$161</f>
        <v>0.14254112793451784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11.556924419917637</v>
      </c>
      <c r="P159" s="34">
        <v>2713.0568480789875</v>
      </c>
      <c r="R159" s="111">
        <f t="shared" si="6"/>
        <v>0.82205832889105568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0</v>
      </c>
      <c r="P160" s="34">
        <v>73.36459735450056</v>
      </c>
      <c r="R160" s="111">
        <f t="shared" si="6"/>
        <v>0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14.05852117027724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205</v>
      </c>
      <c r="P163" s="35" t="s">
        <v>14</v>
      </c>
      <c r="R163" s="34" t="s">
        <v>205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0</v>
      </c>
      <c r="P164" s="34">
        <v>77.612089756618104</v>
      </c>
      <c r="R164" s="111">
        <f>O164/O$168</f>
        <v>0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</v>
      </c>
      <c r="P165" s="34">
        <v>6.1607507600000009</v>
      </c>
      <c r="R165" s="111">
        <f t="shared" ref="R165:S166" si="7">O165/O$168</f>
        <v>0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14.058521170277242</v>
      </c>
      <c r="P166" s="34">
        <v>3411.6831113189874</v>
      </c>
      <c r="R166" s="111">
        <f t="shared" si="7"/>
        <v>1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14.058521170277242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8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39" t="s">
        <v>113</v>
      </c>
      <c r="I189" s="139"/>
      <c r="J189" s="139"/>
      <c r="K189" s="139"/>
      <c r="L189" s="139"/>
      <c r="N189" s="31" t="s">
        <v>137</v>
      </c>
      <c r="O189" s="9" t="s">
        <v>205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4.9454367811362374</v>
      </c>
      <c r="P190" s="34">
        <v>516.4193348107973</v>
      </c>
      <c r="R190" s="33">
        <f>O190/O$196</f>
        <v>6.0734266691867884E-2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58.200117257348758</v>
      </c>
      <c r="P191" s="34">
        <v>4127.0575579288097</v>
      </c>
      <c r="R191" s="33">
        <f t="shared" ref="R191:S194" si="8">O191/O$196</f>
        <v>0.71474807978309218</v>
      </c>
      <c r="S191" s="33">
        <f t="shared" si="8"/>
        <v>0.53555290777732756</v>
      </c>
    </row>
    <row r="192" spans="1:19" ht="18" x14ac:dyDescent="0.35">
      <c r="A192" s="102"/>
      <c r="B192" s="115" t="s">
        <v>205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6.465943436803693</v>
      </c>
      <c r="P192" s="34">
        <v>1005.9931509512257</v>
      </c>
      <c r="R192" s="33">
        <f t="shared" si="8"/>
        <v>7.9407411414759321E-2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7.4996115854437839</v>
      </c>
      <c r="P193" s="34">
        <v>1631.9349999999995</v>
      </c>
      <c r="R193" s="33">
        <f t="shared" si="8"/>
        <v>9.210175567366477E-2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4.3163461553920843</v>
      </c>
      <c r="P194" s="34">
        <v>424.75712627493999</v>
      </c>
      <c r="R194" s="33">
        <f t="shared" si="8"/>
        <v>5.3008486436615862E-2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81.427455216124557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  <c r="N199" s="84"/>
      <c r="O199" s="84"/>
      <c r="P199" s="84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  <c r="N200" s="84"/>
      <c r="O200" s="84"/>
      <c r="P200" s="84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  <c r="N201" s="84"/>
      <c r="O201" s="84"/>
      <c r="P201" s="84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  <c r="N202" s="84"/>
      <c r="O202" s="84"/>
      <c r="P202" s="84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  <c r="N203" s="84"/>
      <c r="O203" s="84"/>
      <c r="P203" s="84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  <c r="N204" s="84"/>
      <c r="O204" s="84"/>
      <c r="P204" s="84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  <c r="N205" s="84"/>
      <c r="O205" s="84"/>
      <c r="P205" s="84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  <c r="O206" s="96"/>
      <c r="P206" s="96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19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19" ht="15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205</v>
      </c>
      <c r="P210" s="9" t="s">
        <v>14</v>
      </c>
      <c r="R210" s="9" t="s">
        <v>205</v>
      </c>
      <c r="S210" s="9" t="s">
        <v>14</v>
      </c>
    </row>
    <row r="211" spans="1:19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11.9459601712792</v>
      </c>
      <c r="P211" s="34">
        <f>SUM(P212:P215)</f>
        <v>5338.6198026668026</v>
      </c>
      <c r="R211" s="33">
        <f>O211/O$218</f>
        <v>0.65497630434019016</v>
      </c>
      <c r="S211" s="33">
        <f>P211/P$218</f>
        <v>0.83427670843248403</v>
      </c>
    </row>
    <row r="212" spans="1:19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7.440837299577538</v>
      </c>
      <c r="P212" s="34">
        <v>2924.2187915342138</v>
      </c>
      <c r="R212" s="33">
        <f t="shared" ref="R212:S216" si="9">O212/O$218</f>
        <v>0.40796822070369115</v>
      </c>
      <c r="S212" s="33">
        <f t="shared" si="9"/>
        <v>0.45697347222945567</v>
      </c>
    </row>
    <row r="213" spans="1:19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0.64112979152656357</v>
      </c>
      <c r="P213" s="34">
        <v>459.79630259744005</v>
      </c>
      <c r="R213" s="33">
        <f t="shared" si="9"/>
        <v>3.5152035954887896E-2</v>
      </c>
      <c r="S213" s="33">
        <f t="shared" si="9"/>
        <v>7.185328044690506E-2</v>
      </c>
    </row>
    <row r="214" spans="1:19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3.8639930801750988</v>
      </c>
      <c r="P214" s="34">
        <v>1923.1835452244393</v>
      </c>
      <c r="R214" s="33">
        <f t="shared" si="9"/>
        <v>0.2118560476816112</v>
      </c>
      <c r="S214" s="33">
        <f t="shared" si="9"/>
        <v>0.30053970822568793</v>
      </c>
    </row>
    <row r="215" spans="1:19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0</v>
      </c>
      <c r="P215" s="34">
        <v>31.421163310709488</v>
      </c>
      <c r="R215" s="33">
        <f t="shared" si="9"/>
        <v>0</v>
      </c>
      <c r="S215" s="33">
        <f t="shared" si="9"/>
        <v>4.9102475304354104E-3</v>
      </c>
    </row>
    <row r="216" spans="1:19" ht="15.75" thickBot="1" x14ac:dyDescent="0.3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6.2928067766538502</v>
      </c>
      <c r="P216" s="34">
        <v>1060.479859</v>
      </c>
      <c r="R216" s="33">
        <f t="shared" si="9"/>
        <v>0.34502369565980973</v>
      </c>
      <c r="S216" s="33">
        <f t="shared" si="9"/>
        <v>0.16572329156751592</v>
      </c>
    </row>
    <row r="217" spans="1:19" ht="15" x14ac:dyDescent="0.25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19" ht="15" x14ac:dyDescent="0.25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18.238766947933051</v>
      </c>
      <c r="P218" s="36">
        <f>SUM(P212:P216)</f>
        <v>6399.0996616668026</v>
      </c>
    </row>
    <row r="219" spans="1:19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19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G123:L123"/>
    <mergeCell ref="B155:F155"/>
    <mergeCell ref="B156:F156"/>
    <mergeCell ref="G156:L156"/>
    <mergeCell ref="B36:J36"/>
    <mergeCell ref="B86:F86"/>
    <mergeCell ref="B87:F87"/>
    <mergeCell ref="G87:L87"/>
    <mergeCell ref="B122:F122"/>
    <mergeCell ref="B1:K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8" scale="47" fitToWidth="2" fitToHeight="2" orientation="portrait" verticalDpi="0" r:id="rId1"/>
  <rowBreaks count="2" manualBreakCount="2">
    <brk id="76" max="11" man="1"/>
    <brk id="223" max="11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6">
    <pageSetUpPr fitToPage="1"/>
  </sheetPr>
  <dimension ref="A1:V240"/>
  <sheetViews>
    <sheetView showGridLines="0" view="pageBreakPreview" zoomScale="85" zoomScaleNormal="100" zoomScaleSheetLayoutView="85" workbookViewId="0">
      <selection activeCell="B1" sqref="B1:K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332031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202</v>
      </c>
      <c r="C1" s="123"/>
      <c r="D1" s="123"/>
      <c r="E1" s="123"/>
      <c r="F1" s="123"/>
      <c r="G1" s="123"/>
      <c r="H1" s="123"/>
      <c r="I1" s="123"/>
      <c r="J1" s="123"/>
      <c r="K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16.8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15" thickBot="1" x14ac:dyDescent="0.35">
      <c r="B7" s="47" t="s">
        <v>1</v>
      </c>
      <c r="C7" s="47" t="s">
        <v>203</v>
      </c>
      <c r="D7" s="40" t="s">
        <v>14</v>
      </c>
      <c r="F7" s="40"/>
      <c r="G7" s="57" t="s">
        <v>203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1.90470493896159E-3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203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0.33928848360782854</v>
      </c>
      <c r="D9" s="42">
        <v>0.13994028984942111</v>
      </c>
      <c r="F9" s="41" t="s">
        <v>4</v>
      </c>
      <c r="G9" s="62">
        <v>0.21871736815442036</v>
      </c>
      <c r="H9" s="63">
        <v>7.9272039706925077E-2</v>
      </c>
      <c r="I9" s="64">
        <v>0.36047415476561423</v>
      </c>
      <c r="J9" s="62">
        <v>8.1659523290313285E-2</v>
      </c>
      <c r="N9" t="s">
        <v>79</v>
      </c>
      <c r="O9" s="97">
        <v>12189.6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0.5470389579061633</v>
      </c>
      <c r="D10" s="44">
        <v>0.28413773162698314</v>
      </c>
      <c r="F10" s="43" t="s">
        <v>5</v>
      </c>
      <c r="G10" s="63">
        <v>0.15885570133267166</v>
      </c>
      <c r="H10" s="63">
        <v>0.2173120728929385</v>
      </c>
      <c r="I10" s="65">
        <v>0.20142800565756105</v>
      </c>
      <c r="J10" s="63">
        <v>0.14125485267800492</v>
      </c>
      <c r="N10" t="s">
        <v>80</v>
      </c>
      <c r="O10" s="97">
        <v>6452.6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0.30981010390541025</v>
      </c>
      <c r="D11" s="44">
        <v>0.12051227653503944</v>
      </c>
      <c r="F11" s="43" t="s">
        <v>6</v>
      </c>
      <c r="G11" s="63">
        <v>0.19125750855535911</v>
      </c>
      <c r="H11" s="63">
        <v>0.29979998918860479</v>
      </c>
      <c r="I11" s="65">
        <v>0.25354744408649332</v>
      </c>
      <c r="J11" s="63">
        <v>0.1525812836361822</v>
      </c>
      <c r="N11" t="s">
        <v>81</v>
      </c>
      <c r="O11" s="97">
        <v>367.6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0.20538298282847772</v>
      </c>
      <c r="D12" s="53">
        <v>0.10746981472556347</v>
      </c>
      <c r="F12" s="66" t="s">
        <v>7</v>
      </c>
      <c r="G12" s="67">
        <v>0.43116942195754887</v>
      </c>
      <c r="H12" s="68">
        <v>0.53364185689622101</v>
      </c>
      <c r="I12" s="69">
        <v>0.18455039549033136</v>
      </c>
      <c r="J12" s="67">
        <v>0.2349757330608426</v>
      </c>
      <c r="N12" t="s">
        <v>85</v>
      </c>
      <c r="O12" s="97">
        <v>1720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0.42502843233105209</v>
      </c>
      <c r="D13" s="42">
        <v>0.64375184981710731</v>
      </c>
      <c r="F13" s="70" t="s">
        <v>8</v>
      </c>
      <c r="G13" s="67">
        <v>1</v>
      </c>
      <c r="H13" s="67">
        <f>$C$9</f>
        <v>0.33928848360782854</v>
      </c>
      <c r="I13" s="69">
        <v>1</v>
      </c>
      <c r="J13" s="67">
        <f>$D$9</f>
        <v>0.13994028984942111</v>
      </c>
      <c r="N13" t="s">
        <v>161</v>
      </c>
      <c r="O13" s="97">
        <v>4182</v>
      </c>
      <c r="P13" s="97">
        <v>2643662.2000000002</v>
      </c>
    </row>
    <row r="14" spans="1:16" x14ac:dyDescent="0.3">
      <c r="A14" s="1"/>
      <c r="B14" s="54" t="s">
        <v>0</v>
      </c>
      <c r="C14" s="52">
        <v>0.18952813525107243</v>
      </c>
      <c r="D14" s="44">
        <v>0.36280824280432827</v>
      </c>
      <c r="F14" s="3" t="s">
        <v>9</v>
      </c>
      <c r="N14" t="s">
        <v>160</v>
      </c>
      <c r="O14" s="97">
        <v>1393.6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0.51302865665281772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0.48863973423503587</v>
      </c>
      <c r="D16" s="46">
        <v>0.45243683968819665</v>
      </c>
    </row>
    <row r="17" spans="1:18" ht="15" thickBot="1" x14ac:dyDescent="0.35">
      <c r="A17" s="1"/>
      <c r="B17" s="55" t="s">
        <v>195</v>
      </c>
      <c r="C17" s="56">
        <v>0.2214111922141119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196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2.6" customHeight="1" thickBot="1" x14ac:dyDescent="0.45">
      <c r="A21" s="1"/>
      <c r="B21" s="129" t="s">
        <v>49</v>
      </c>
      <c r="C21" s="129"/>
      <c r="D21" s="129"/>
      <c r="F21" s="127" t="s">
        <v>63</v>
      </c>
      <c r="G21" s="127"/>
      <c r="H21" s="127"/>
      <c r="I21" s="127"/>
      <c r="N21" s="9"/>
      <c r="O21" s="9" t="s">
        <v>203</v>
      </c>
      <c r="P21" s="9" t="s">
        <v>14</v>
      </c>
    </row>
    <row r="22" spans="1:18" ht="28.2" thickBot="1" x14ac:dyDescent="0.35">
      <c r="A22" s="1"/>
      <c r="B22" s="40"/>
      <c r="C22" s="40" t="s">
        <v>203</v>
      </c>
      <c r="D22" s="40" t="s">
        <v>14</v>
      </c>
      <c r="F22" s="71" t="s">
        <v>12</v>
      </c>
      <c r="G22" s="72"/>
      <c r="H22" s="83" t="s">
        <v>203</v>
      </c>
      <c r="I22" s="83" t="s">
        <v>14</v>
      </c>
      <c r="N22" s="10" t="s">
        <v>20</v>
      </c>
      <c r="O22" s="86">
        <f>SUM(O23:O26)</f>
        <v>5.7838681344023311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0.52935289098903981</v>
      </c>
      <c r="D23" s="42">
        <f>P10/P9</f>
        <v>0.37947086778995631</v>
      </c>
      <c r="F23" s="118" t="s">
        <v>19</v>
      </c>
      <c r="G23" s="119"/>
      <c r="H23" s="82">
        <f>O34/S34</f>
        <v>9.9042331836583286E-2</v>
      </c>
      <c r="I23" s="82">
        <f>P34/T34</f>
        <v>4.5171429044609093E-2</v>
      </c>
      <c r="N23" s="11" t="s">
        <v>21</v>
      </c>
      <c r="O23" s="87">
        <v>3.0720995991937312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5.6969283699593962E-2</v>
      </c>
      <c r="D24" s="44">
        <f>P11/P10</f>
        <v>0.28487165299986378</v>
      </c>
      <c r="F24" s="120" t="s">
        <v>88</v>
      </c>
      <c r="G24" s="122"/>
      <c r="H24" s="73">
        <f>O34/S35</f>
        <v>4173.7388683758099</v>
      </c>
      <c r="I24" s="73">
        <f>P34/T35</f>
        <v>3151.6646231301811</v>
      </c>
      <c r="N24" s="11" t="s">
        <v>22</v>
      </c>
      <c r="O24" s="87">
        <v>0.66185877605917964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0.64809590973201692</v>
      </c>
      <c r="D25" s="44">
        <f>P11/P30</f>
        <v>0.65269499461553349</v>
      </c>
      <c r="F25" s="118" t="s">
        <v>50</v>
      </c>
      <c r="G25" s="119"/>
      <c r="H25" s="74">
        <f>O35/S38</f>
        <v>5523.1929414258211</v>
      </c>
      <c r="I25" s="74">
        <f>P35/T38</f>
        <v>4945.6766255592129</v>
      </c>
      <c r="N25" s="11" t="s">
        <v>23</v>
      </c>
      <c r="O25" s="87">
        <v>2.0499097591494198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0.33323768531802961</v>
      </c>
      <c r="D26" s="44">
        <f>P14/P13</f>
        <v>0.20843782537723618</v>
      </c>
      <c r="F26" s="120" t="s">
        <v>15</v>
      </c>
      <c r="G26" s="121"/>
      <c r="H26" s="73">
        <f>O38/S39</f>
        <v>15421.682233837517</v>
      </c>
      <c r="I26" s="73">
        <f>P38/T39</f>
        <v>15496.956067787578</v>
      </c>
      <c r="N26" s="11" t="s">
        <v>116</v>
      </c>
      <c r="O26" s="87">
        <v>0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5.241185970685925E-2</v>
      </c>
      <c r="D27" s="46">
        <f>P12/T41/1000000</f>
        <v>0.15889259696579697</v>
      </c>
      <c r="F27" s="118" t="s">
        <v>91</v>
      </c>
      <c r="G27" s="119"/>
      <c r="H27" s="74">
        <f>O39/S41</f>
        <v>559.65130209829431</v>
      </c>
      <c r="I27" s="74">
        <f>P39/T41</f>
        <v>1120.8834585394152</v>
      </c>
      <c r="N27" s="12" t="s">
        <v>35</v>
      </c>
      <c r="O27" s="88">
        <v>0.63876856708045759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10197.228727789721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3033.0108253283406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552.44592011194709</v>
      </c>
      <c r="I30" s="75">
        <f>P40/T41</f>
        <v>547.99449647004792</v>
      </c>
      <c r="N30" s="8" t="s">
        <v>20</v>
      </c>
      <c r="O30" s="98">
        <v>567.20000000000005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62.324703625594225</v>
      </c>
      <c r="I31" s="74">
        <f>P41/T40</f>
        <v>132.50886364249513</v>
      </c>
      <c r="N31" s="8" t="s">
        <v>37</v>
      </c>
      <c r="O31" s="98">
        <v>210.60543594047584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203</v>
      </c>
      <c r="P33" s="77" t="s">
        <v>14</v>
      </c>
      <c r="R33" s="84" t="s">
        <v>77</v>
      </c>
      <c r="S33" s="76" t="s">
        <v>203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403.69654456591348</v>
      </c>
      <c r="P34" s="100">
        <v>96665.231984017853</v>
      </c>
      <c r="R34" t="s">
        <v>73</v>
      </c>
      <c r="S34" s="81">
        <v>4076</v>
      </c>
      <c r="T34" s="81">
        <v>2139964</v>
      </c>
    </row>
    <row r="35" spans="1:20" ht="15" customHeight="1" x14ac:dyDescent="0.3">
      <c r="N35" t="s">
        <v>70</v>
      </c>
      <c r="O35" s="100">
        <v>42.385903164658657</v>
      </c>
      <c r="P35" s="100">
        <v>7665.1846814357732</v>
      </c>
      <c r="R35" t="s">
        <v>145</v>
      </c>
      <c r="S35" s="80">
        <v>9.6723000000000003E-2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116.61362049153469</v>
      </c>
      <c r="P38" s="100">
        <v>48081.78571328181</v>
      </c>
      <c r="R38" t="s">
        <v>142</v>
      </c>
      <c r="S38" s="80">
        <v>7.6741666666666668E-3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18.366076780959723</v>
      </c>
      <c r="P39" s="100">
        <v>4810.9797606676966</v>
      </c>
      <c r="R39" t="s">
        <v>87</v>
      </c>
      <c r="S39" s="80">
        <v>7.5616666666666671E-3</v>
      </c>
      <c r="T39" s="80">
        <v>3.1026600000000002</v>
      </c>
    </row>
    <row r="40" spans="1:20" x14ac:dyDescent="0.3">
      <c r="N40" t="s">
        <v>75</v>
      </c>
      <c r="O40" s="100">
        <v>18.129617760313767</v>
      </c>
      <c r="P40" s="100">
        <v>2352.0647141229797</v>
      </c>
      <c r="R40" t="s">
        <v>143</v>
      </c>
      <c r="S40" s="80">
        <v>6.3906000000000004E-2</v>
      </c>
      <c r="T40" s="80">
        <v>26.379034999999998</v>
      </c>
    </row>
    <row r="41" spans="1:20" ht="16.5" customHeight="1" x14ac:dyDescent="0.3">
      <c r="N41" t="s">
        <v>76</v>
      </c>
      <c r="O41" s="100">
        <v>3.9829225098972247</v>
      </c>
      <c r="P41" s="100">
        <v>3495.4559518356059</v>
      </c>
      <c r="R41" t="s">
        <v>144</v>
      </c>
      <c r="S41" s="80">
        <v>3.2816999999999999E-2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203</v>
      </c>
      <c r="P54" s="77" t="s">
        <v>14</v>
      </c>
      <c r="Q54" s="8"/>
      <c r="R54" s="8"/>
      <c r="S54" s="76" t="s">
        <v>203</v>
      </c>
      <c r="T54" s="76" t="s">
        <v>14</v>
      </c>
    </row>
    <row r="55" spans="1:22" x14ac:dyDescent="0.3">
      <c r="N55" s="14" t="s">
        <v>197</v>
      </c>
      <c r="O55" s="78">
        <f>S55/S$63</f>
        <v>0.27235281451999116</v>
      </c>
      <c r="P55" s="78">
        <f>T55/T$63</f>
        <v>0.3114220702274263</v>
      </c>
      <c r="Q55" s="8"/>
      <c r="R55" t="s">
        <v>198</v>
      </c>
      <c r="S55" s="98">
        <v>47727.640146288206</v>
      </c>
      <c r="T55" s="98">
        <v>14664692.843495775</v>
      </c>
    </row>
    <row r="56" spans="1:22" x14ac:dyDescent="0.3">
      <c r="N56" s="14" t="s">
        <v>107</v>
      </c>
      <c r="O56" s="78">
        <f t="shared" ref="O56:P62" si="0">S56/S$63</f>
        <v>0.10480410696303095</v>
      </c>
      <c r="P56" s="78">
        <f t="shared" si="0"/>
        <v>0.10216683655627318</v>
      </c>
      <c r="Q56" s="8"/>
      <c r="R56" t="s">
        <v>72</v>
      </c>
      <c r="S56" s="98">
        <v>18366.076780959724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1.1850861906495622E-2</v>
      </c>
      <c r="P57" s="78">
        <f t="shared" si="0"/>
        <v>1.3886916077774236E-2</v>
      </c>
      <c r="Q57" s="8"/>
      <c r="R57" t="s">
        <v>93</v>
      </c>
      <c r="S57" s="98">
        <v>2076.7682298178015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0.42777305923896403</v>
      </c>
      <c r="P58" s="78">
        <f t="shared" si="0"/>
        <v>0.22456336832621809</v>
      </c>
      <c r="Q58" s="8"/>
      <c r="R58" t="s">
        <v>94</v>
      </c>
      <c r="S58" s="98">
        <v>74963.787951365157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0.12185400458450746</v>
      </c>
      <c r="P59" s="78">
        <f t="shared" si="0"/>
        <v>0.11211546496290911</v>
      </c>
      <c r="Q59" s="8"/>
      <c r="R59" t="s">
        <v>95</v>
      </c>
      <c r="S59" s="98">
        <v>21353.934202749486</v>
      </c>
      <c r="T59" s="98">
        <v>5279455.1634894973</v>
      </c>
    </row>
    <row r="60" spans="1:22" x14ac:dyDescent="0.3">
      <c r="N60" s="14" t="s">
        <v>67</v>
      </c>
      <c r="O60" s="78">
        <f t="shared" si="0"/>
        <v>2.2889585485417613E-2</v>
      </c>
      <c r="P60" s="78">
        <f t="shared" si="0"/>
        <v>8.356852514702752E-2</v>
      </c>
      <c r="Q60" s="8"/>
      <c r="R60" t="s">
        <v>86</v>
      </c>
      <c r="S60" s="98">
        <v>4011.2157499496839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3.6650108342393434E-2</v>
      </c>
      <c r="P61" s="78">
        <f t="shared" si="0"/>
        <v>0.13589243808210916</v>
      </c>
      <c r="Q61" s="8"/>
      <c r="R61" t="s">
        <v>96</v>
      </c>
      <c r="S61" s="98">
        <v>6422.6367014827874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1.8254589591997108E-3</v>
      </c>
      <c r="P62" s="78">
        <f t="shared" si="0"/>
        <v>1.540709162300922E-2</v>
      </c>
      <c r="Q62" s="8"/>
      <c r="R62" t="s">
        <v>97</v>
      </c>
      <c r="S62" s="98">
        <v>319.89699999999999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199</v>
      </c>
      <c r="S63" s="99">
        <v>175241.95676261286</v>
      </c>
      <c r="T63" s="99">
        <v>47089446.270736039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4" t="s">
        <v>53</v>
      </c>
      <c r="H87" s="134"/>
      <c r="I87" s="134"/>
      <c r="J87" s="134"/>
      <c r="K87" s="134"/>
      <c r="L87" s="134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203</v>
      </c>
      <c r="P88" s="15" t="s">
        <v>14</v>
      </c>
      <c r="R88" s="17" t="s">
        <v>203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3.3461564520544216</v>
      </c>
      <c r="P89" s="35">
        <v>723.77333545413217</v>
      </c>
      <c r="R89" s="33">
        <f>O89/SUM($O$89:$O$95)</f>
        <v>0.18571387751718366</v>
      </c>
      <c r="S89" s="33">
        <f>P89/SUM($P$89:$P$95)</f>
        <v>0.15403020322348099</v>
      </c>
    </row>
    <row r="90" spans="1:19" ht="18" x14ac:dyDescent="0.35">
      <c r="A90" s="102"/>
      <c r="B90" s="115" t="s">
        <v>203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9.0261698525267793</v>
      </c>
      <c r="P90" s="35">
        <v>1860.9647428146218</v>
      </c>
      <c r="R90" s="33">
        <f t="shared" ref="R90:R95" si="1">O90/SUM($O$89:$O$95)</f>
        <v>0.50095834622803559</v>
      </c>
      <c r="S90" s="33">
        <f t="shared" ref="S90:S95" si="2"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1.8521261337842616</v>
      </c>
      <c r="P91" s="35">
        <v>595.27339265996068</v>
      </c>
      <c r="R91" s="33">
        <f t="shared" si="1"/>
        <v>0.10279421505972999</v>
      </c>
      <c r="S91" s="33">
        <f t="shared" si="2"/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2.1355960000000005</v>
      </c>
      <c r="P92" s="35">
        <v>546.732720945099</v>
      </c>
      <c r="R92" s="33">
        <f t="shared" si="1"/>
        <v>0.11852697853583119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0.27051514695621187</v>
      </c>
      <c r="P93" s="35">
        <v>179.22709999999998</v>
      </c>
      <c r="R93" s="33">
        <f t="shared" si="1"/>
        <v>1.501376806141992E-2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1.2758957685950807</v>
      </c>
      <c r="P94" s="35">
        <v>738.33801062885232</v>
      </c>
      <c r="R94" s="33">
        <f t="shared" si="1"/>
        <v>7.0813051896626011E-2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0.11134576</v>
      </c>
      <c r="P95" s="35">
        <v>54.59597910639738</v>
      </c>
      <c r="R95" s="33">
        <f t="shared" si="1"/>
        <v>6.1797627011737277E-3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O99" s="36"/>
      <c r="P99" s="36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203</v>
      </c>
      <c r="P104" s="34" t="s">
        <v>14</v>
      </c>
      <c r="R104" s="34" t="s">
        <v>203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14.101842909949109</v>
      </c>
      <c r="P105" s="34">
        <v>2983.693959501094</v>
      </c>
      <c r="R105" s="33">
        <f>O105/O$117</f>
        <v>0.78173528038722961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0.30765038</v>
      </c>
      <c r="P106" s="34">
        <f>P112+P113</f>
        <v>207.57651458999999</v>
      </c>
      <c r="R106" s="33">
        <f t="shared" ref="R106:R110" si="3">O106/O$117</f>
        <v>1.705459049617265E-2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1.0672591767545851</v>
      </c>
      <c r="P107" s="34">
        <v>699.47896235999997</v>
      </c>
      <c r="R107" s="33">
        <f t="shared" si="3"/>
        <v>5.9163483603796606E-2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1.8869282772130613</v>
      </c>
      <c r="P108" s="34">
        <v>493.30829406133086</v>
      </c>
      <c r="R108" s="33">
        <f t="shared" si="3"/>
        <v>0.10460181802316418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0.36621400000000004</v>
      </c>
      <c r="P109" s="34">
        <v>188.07934901966567</v>
      </c>
      <c r="R109" s="33">
        <f t="shared" si="3"/>
        <v>2.0301063187262672E-2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0.30925900000000001</v>
      </c>
      <c r="P110" s="34">
        <v>129.71040570749923</v>
      </c>
      <c r="R110" s="33">
        <f t="shared" si="3"/>
        <v>1.7143764302374201E-2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0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0.30765038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0</v>
      </c>
      <c r="P115" s="34">
        <v>9.6945944381055043</v>
      </c>
      <c r="R115" s="33">
        <f>O115/O$117</f>
        <v>0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18.039153743916756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03"/>
      <c r="H122" s="103"/>
      <c r="I122" s="103"/>
      <c r="J122" s="103"/>
      <c r="K122" s="103"/>
      <c r="L122" s="102"/>
    </row>
    <row r="123" spans="1:19" ht="38.4" customHeight="1" x14ac:dyDescent="0.3">
      <c r="A123" s="101"/>
      <c r="B123" s="138" t="s">
        <v>40</v>
      </c>
      <c r="C123" s="138"/>
      <c r="D123" s="138"/>
      <c r="E123" s="138"/>
      <c r="F123" s="138"/>
      <c r="G123" s="137" t="s">
        <v>110</v>
      </c>
      <c r="H123" s="137"/>
      <c r="I123" s="137"/>
      <c r="J123" s="137"/>
      <c r="K123" s="137"/>
      <c r="L123" s="137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203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17.488522366586178</v>
      </c>
      <c r="P125" s="93">
        <v>2569.6725954133535</v>
      </c>
    </row>
    <row r="126" spans="1:19" ht="18" x14ac:dyDescent="0.35">
      <c r="A126" s="102"/>
      <c r="B126" s="115" t="s">
        <v>203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5.4640000000000004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0.63876856708045759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1.2194971873814704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3.5076923076923082E-2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2.5289850349650346E-2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203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18.129617760313764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16.84975379950572</v>
      </c>
      <c r="P138" s="34">
        <f>P125-P127</f>
        <v>1509.1927364133535</v>
      </c>
      <c r="R138" t="s">
        <v>134</v>
      </c>
      <c r="S138" s="33">
        <f>O138/O$137</f>
        <v>0.92940480170466133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1.2194971873814704</v>
      </c>
      <c r="P139" s="34">
        <f>P128-P129</f>
        <v>368.30978165015262</v>
      </c>
      <c r="R139" t="s">
        <v>135</v>
      </c>
      <c r="S139" s="33">
        <f t="shared" ref="S139:T140" si="4">O139/O$137</f>
        <v>6.7265466018317469E-2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6.0366773426573428E-2</v>
      </c>
      <c r="P140" s="34">
        <f>P130+P131</f>
        <v>474.56219605947388</v>
      </c>
      <c r="R140" t="s">
        <v>136</v>
      </c>
      <c r="S140" s="33">
        <f t="shared" si="4"/>
        <v>3.3297322770211939E-3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203</v>
      </c>
      <c r="P143" s="35" t="s">
        <v>14</v>
      </c>
      <c r="Q143" s="28"/>
      <c r="R143" s="34" t="s">
        <v>203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0.12798861314685314</v>
      </c>
      <c r="P144" s="34">
        <v>82.71645255982736</v>
      </c>
      <c r="Q144" s="29"/>
      <c r="R144" s="111">
        <f>O144/O$150</f>
        <v>7.0596421192631962E-3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1.2123228476342456</v>
      </c>
      <c r="P145" s="34">
        <v>293.95875002000002</v>
      </c>
      <c r="Q145" s="30"/>
      <c r="R145" s="111">
        <f>O145/O$150</f>
        <v>6.6869741197084359E-2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1.2997905995326628</v>
      </c>
      <c r="P146" s="34">
        <v>359.59276477999998</v>
      </c>
      <c r="R146" s="111">
        <f t="shared" ref="R146:S148" si="5">O146/O$150</f>
        <v>7.1694319026291919E-2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15.4895157</v>
      </c>
      <c r="P147" s="34">
        <v>1461.0567176631525</v>
      </c>
      <c r="R147" s="111">
        <f>O147/O$150</f>
        <v>0.85437629765736045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0</v>
      </c>
      <c r="P148" s="34">
        <v>154.74002910000002</v>
      </c>
      <c r="R148" s="111">
        <f t="shared" si="5"/>
        <v>0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18.129617760313764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03"/>
      <c r="H155" s="103"/>
      <c r="I155" s="103"/>
      <c r="J155" s="103"/>
      <c r="K155" s="103"/>
      <c r="L155" s="102"/>
      <c r="R155" s="84" t="s">
        <v>159</v>
      </c>
    </row>
    <row r="156" spans="1:20" ht="34.799999999999997" customHeight="1" x14ac:dyDescent="0.3">
      <c r="A156" s="101"/>
      <c r="B156" s="138" t="s">
        <v>150</v>
      </c>
      <c r="C156" s="138"/>
      <c r="D156" s="138"/>
      <c r="E156" s="138"/>
      <c r="F156" s="138"/>
      <c r="G156" s="138" t="s">
        <v>151</v>
      </c>
      <c r="H156" s="138"/>
      <c r="I156" s="138"/>
      <c r="J156" s="138"/>
      <c r="K156" s="138"/>
      <c r="L156" s="138"/>
      <c r="N156" s="114" t="s">
        <v>67</v>
      </c>
      <c r="O156" s="17" t="s">
        <v>203</v>
      </c>
      <c r="P156" s="15" t="s">
        <v>14</v>
      </c>
      <c r="R156" s="34" t="s">
        <v>203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0.13278922331936219</v>
      </c>
      <c r="P157" s="34">
        <v>256.01815940211753</v>
      </c>
      <c r="R157" s="111">
        <f>O157/O$161</f>
        <v>3.3339645195052683E-2</v>
      </c>
      <c r="S157" s="111">
        <f>P157/P$161</f>
        <v>7.3243137069907011E-2</v>
      </c>
    </row>
    <row r="158" spans="1:20" ht="18" x14ac:dyDescent="0.35">
      <c r="A158" s="102"/>
      <c r="B158" s="115" t="s">
        <v>203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0.30752329857515687</v>
      </c>
      <c r="P158" s="34">
        <v>453.016347</v>
      </c>
      <c r="R158" s="111">
        <f t="shared" ref="R158:S160" si="6">O158/O$161</f>
        <v>7.7210464881249274E-2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3.5426099880027055</v>
      </c>
      <c r="P159" s="34">
        <v>2713.0568480789875</v>
      </c>
      <c r="R159" s="111">
        <f t="shared" si="6"/>
        <v>0.889449889923698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0</v>
      </c>
      <c r="P160" s="34">
        <v>73.36459735450056</v>
      </c>
      <c r="R160" s="111">
        <f t="shared" si="6"/>
        <v>0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3.9829225098972247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203</v>
      </c>
      <c r="P163" s="35" t="s">
        <v>14</v>
      </c>
      <c r="R163" s="34" t="s">
        <v>203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0</v>
      </c>
      <c r="P164" s="34">
        <v>77.612089756618104</v>
      </c>
      <c r="R164" s="111">
        <f>O164/O$168</f>
        <v>0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</v>
      </c>
      <c r="P165" s="34">
        <v>6.1607507600000009</v>
      </c>
      <c r="R165" s="111">
        <f t="shared" ref="R165:S166" si="7">O165/O$168</f>
        <v>0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3.9829225098972247</v>
      </c>
      <c r="P166" s="34">
        <v>3411.6831113189874</v>
      </c>
      <c r="R166" s="111">
        <f t="shared" si="7"/>
        <v>1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3.9829225098972247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8.6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39" t="s">
        <v>113</v>
      </c>
      <c r="I189" s="139"/>
      <c r="J189" s="139"/>
      <c r="K189" s="139"/>
      <c r="L189" s="139"/>
      <c r="N189" s="31" t="s">
        <v>137</v>
      </c>
      <c r="O189" s="9" t="s">
        <v>203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3.0657057435131261</v>
      </c>
      <c r="P190" s="34">
        <v>516.4193348107973</v>
      </c>
      <c r="R190" s="33">
        <f>O190/O$196</f>
        <v>7.2281361235627589E-2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34.306115503905026</v>
      </c>
      <c r="P191" s="34">
        <v>4127.0575579288097</v>
      </c>
      <c r="R191" s="33">
        <f t="shared" ref="R191:S194" si="8">O191/O$196</f>
        <v>0.80884890292417144</v>
      </c>
      <c r="S191" s="33">
        <f t="shared" si="8"/>
        <v>0.53555290777732756</v>
      </c>
    </row>
    <row r="192" spans="1:19" ht="18" x14ac:dyDescent="0.35">
      <c r="A192" s="102"/>
      <c r="B192" s="115" t="s">
        <v>203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1.5541597925247352</v>
      </c>
      <c r="P192" s="34">
        <v>1005.9931509512257</v>
      </c>
      <c r="R192" s="33">
        <f t="shared" si="8"/>
        <v>3.6643042346470207E-2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1.8501921916110327</v>
      </c>
      <c r="P193" s="34">
        <v>1631.9349999999995</v>
      </c>
      <c r="R193" s="33">
        <f t="shared" si="8"/>
        <v>4.3622715728719105E-2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1.6373299331047315</v>
      </c>
      <c r="P194" s="34">
        <v>424.75712627493999</v>
      </c>
      <c r="R194" s="33">
        <f t="shared" si="8"/>
        <v>3.8603977765011593E-2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42.413503164658657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  <c r="N199" s="84"/>
      <c r="O199" s="37"/>
      <c r="P199" s="38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  <c r="O205" s="36"/>
      <c r="P205" s="36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  <c r="O206" s="96"/>
      <c r="P206" s="96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19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19" ht="15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203</v>
      </c>
      <c r="P210" s="9" t="s">
        <v>14</v>
      </c>
      <c r="R210" s="9" t="s">
        <v>203</v>
      </c>
      <c r="S210" s="9" t="s">
        <v>14</v>
      </c>
    </row>
    <row r="211" spans="1:19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5.7838681344023311</v>
      </c>
      <c r="P211" s="34">
        <f>SUM(P212:P215)</f>
        <v>5338.6198026668026</v>
      </c>
      <c r="R211" s="33">
        <f>O211/O$218</f>
        <v>0.90054418508009559</v>
      </c>
      <c r="S211" s="33">
        <f>P211/P$218</f>
        <v>0.83427670843248403</v>
      </c>
    </row>
    <row r="212" spans="1:19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3.0720995991937312</v>
      </c>
      <c r="P212" s="34">
        <v>2924.2187915342138</v>
      </c>
      <c r="R212" s="33">
        <f t="shared" ref="R212:S216" si="9">O212/O$218</f>
        <v>0.47832373867332056</v>
      </c>
      <c r="S212" s="33">
        <f t="shared" si="9"/>
        <v>0.45697347222945567</v>
      </c>
    </row>
    <row r="213" spans="1:19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0.66185877605917964</v>
      </c>
      <c r="P213" s="34">
        <v>459.79630259744005</v>
      </c>
      <c r="R213" s="33">
        <f t="shared" si="9"/>
        <v>0.10305094415606239</v>
      </c>
      <c r="S213" s="33">
        <f t="shared" si="9"/>
        <v>7.185328044690506E-2</v>
      </c>
    </row>
    <row r="214" spans="1:19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2.0499097591494198</v>
      </c>
      <c r="P214" s="34">
        <v>1923.1835452244393</v>
      </c>
      <c r="R214" s="33">
        <f t="shared" si="9"/>
        <v>0.3191695022507125</v>
      </c>
      <c r="S214" s="33">
        <f t="shared" si="9"/>
        <v>0.30053970822568793</v>
      </c>
    </row>
    <row r="215" spans="1:19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0</v>
      </c>
      <c r="P215" s="34">
        <v>31.421163310709488</v>
      </c>
      <c r="R215" s="33">
        <f t="shared" si="9"/>
        <v>0</v>
      </c>
      <c r="S215" s="33">
        <f t="shared" si="9"/>
        <v>4.9102475304354104E-3</v>
      </c>
    </row>
    <row r="216" spans="1:19" ht="15.75" thickBot="1" x14ac:dyDescent="0.3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0.63876856708045759</v>
      </c>
      <c r="P216" s="34">
        <v>1060.479859</v>
      </c>
      <c r="R216" s="33">
        <f t="shared" si="9"/>
        <v>9.9455814919904406E-2</v>
      </c>
      <c r="S216" s="33">
        <f t="shared" si="9"/>
        <v>0.16572329156751592</v>
      </c>
    </row>
    <row r="217" spans="1:19" ht="15" x14ac:dyDescent="0.25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19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6.422636701482789</v>
      </c>
      <c r="P218" s="36">
        <f>SUM(P212:P216)</f>
        <v>6399.0996616668026</v>
      </c>
    </row>
    <row r="219" spans="1:19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19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G123:L123"/>
    <mergeCell ref="B155:F155"/>
    <mergeCell ref="B156:F156"/>
    <mergeCell ref="G156:L156"/>
    <mergeCell ref="B36:J36"/>
    <mergeCell ref="B86:F86"/>
    <mergeCell ref="B87:F87"/>
    <mergeCell ref="G87:L87"/>
    <mergeCell ref="B122:F122"/>
    <mergeCell ref="B1:K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9" scale="19" orientation="portrait" r:id="rId1"/>
  <rowBreaks count="2" manualBreakCount="2">
    <brk id="76" max="11" man="1"/>
    <brk id="223" max="11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V240"/>
  <sheetViews>
    <sheetView showGridLines="0" view="pageBreakPreview" zoomScale="85" zoomScaleNormal="100" zoomScaleSheetLayoutView="85" workbookViewId="0">
      <selection activeCell="B1" sqref="B1:L1"/>
    </sheetView>
  </sheetViews>
  <sheetFormatPr baseColWidth="10" defaultRowHeight="14.4" x14ac:dyDescent="0.3"/>
  <cols>
    <col min="2" max="2" width="38" customWidth="1"/>
    <col min="3" max="4" width="12.88671875" customWidth="1"/>
    <col min="5" max="5" width="12.5546875" customWidth="1"/>
    <col min="6" max="6" width="31.5546875" customWidth="1"/>
    <col min="7" max="7" width="11.44140625" customWidth="1"/>
    <col min="9" max="9" width="11.44140625" customWidth="1"/>
    <col min="12" max="12" width="21.33203125" customWidth="1"/>
    <col min="14" max="14" width="51.6640625" customWidth="1"/>
    <col min="15" max="15" width="12.88671875" bestFit="1" customWidth="1"/>
    <col min="16" max="16" width="14.33203125" bestFit="1" customWidth="1"/>
    <col min="18" max="18" width="26.109375" customWidth="1"/>
    <col min="19" max="20" width="17.6640625" customWidth="1"/>
  </cols>
  <sheetData>
    <row r="1" spans="1:16" ht="43.5" customHeight="1" x14ac:dyDescent="0.55000000000000004">
      <c r="A1" s="1"/>
      <c r="B1" s="123" t="s">
        <v>10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3" spans="1:16" ht="21" x14ac:dyDescent="0.35">
      <c r="B3" s="4" t="s">
        <v>46</v>
      </c>
      <c r="C3" s="2"/>
      <c r="D3" s="2"/>
      <c r="E3" s="2"/>
      <c r="F3" s="2"/>
      <c r="G3" s="2"/>
      <c r="H3" s="2"/>
      <c r="I3" s="2"/>
      <c r="J3" s="2"/>
    </row>
    <row r="4" spans="1:16" ht="10.5" customHeight="1" x14ac:dyDescent="0.4">
      <c r="B4" s="4"/>
      <c r="C4" s="2"/>
      <c r="D4" s="2"/>
      <c r="E4" s="2"/>
      <c r="F4" s="2"/>
      <c r="G4" s="2"/>
      <c r="H4" s="2"/>
      <c r="I4" s="2"/>
      <c r="J4" s="2"/>
    </row>
    <row r="5" spans="1:16" ht="19.2" customHeight="1" x14ac:dyDescent="0.35">
      <c r="B5" s="125" t="s">
        <v>47</v>
      </c>
      <c r="C5" s="125"/>
      <c r="D5" s="125"/>
      <c r="F5" s="125" t="s">
        <v>48</v>
      </c>
      <c r="G5" s="125"/>
      <c r="H5" s="125"/>
      <c r="I5" s="125"/>
      <c r="J5" s="125"/>
    </row>
    <row r="6" spans="1:16" ht="9" customHeight="1" thickBot="1" x14ac:dyDescent="0.35"/>
    <row r="7" spans="1:16" ht="28.2" thickBot="1" x14ac:dyDescent="0.35">
      <c r="B7" s="47" t="s">
        <v>1</v>
      </c>
      <c r="C7" s="47" t="s">
        <v>13</v>
      </c>
      <c r="D7" s="40" t="s">
        <v>14</v>
      </c>
      <c r="F7" s="40"/>
      <c r="G7" s="57" t="s">
        <v>13</v>
      </c>
      <c r="H7" s="58"/>
      <c r="I7" s="57" t="s">
        <v>14</v>
      </c>
      <c r="J7" s="59"/>
    </row>
    <row r="8" spans="1:16" ht="57.75" customHeight="1" thickBot="1" x14ac:dyDescent="0.35">
      <c r="B8" s="48" t="s">
        <v>18</v>
      </c>
      <c r="C8" s="85">
        <v>7.189934036273507E-2</v>
      </c>
      <c r="D8" s="49">
        <v>1</v>
      </c>
      <c r="F8" s="39"/>
      <c r="G8" s="60" t="s">
        <v>2</v>
      </c>
      <c r="H8" s="61" t="s">
        <v>119</v>
      </c>
      <c r="I8" s="39" t="s">
        <v>3</v>
      </c>
      <c r="J8" s="60" t="s">
        <v>119</v>
      </c>
      <c r="O8" s="76" t="s">
        <v>13</v>
      </c>
      <c r="P8" s="77" t="s">
        <v>14</v>
      </c>
    </row>
    <row r="9" spans="1:16" ht="17.25" customHeight="1" x14ac:dyDescent="0.3">
      <c r="A9" s="2"/>
      <c r="B9" s="48" t="s">
        <v>119</v>
      </c>
      <c r="C9" s="50">
        <v>0.16933398990520743</v>
      </c>
      <c r="D9" s="42">
        <v>0.13994028984942111</v>
      </c>
      <c r="F9" s="41" t="s">
        <v>4</v>
      </c>
      <c r="G9" s="62">
        <v>0.31244171757433059</v>
      </c>
      <c r="H9" s="63">
        <v>8.1017600981502458E-2</v>
      </c>
      <c r="I9" s="64">
        <v>0.36047415476561423</v>
      </c>
      <c r="J9" s="62">
        <v>8.1659523290313285E-2</v>
      </c>
      <c r="N9" t="s">
        <v>79</v>
      </c>
      <c r="O9" s="97">
        <v>234454.2</v>
      </c>
      <c r="P9" s="97">
        <v>2449021.1999999997</v>
      </c>
    </row>
    <row r="10" spans="1:16" ht="20.25" customHeight="1" x14ac:dyDescent="0.3">
      <c r="A10" s="1"/>
      <c r="B10" s="51" t="s">
        <v>0</v>
      </c>
      <c r="C10" s="52">
        <v>0.35316290721601212</v>
      </c>
      <c r="D10" s="44">
        <v>0.28413773162698314</v>
      </c>
      <c r="F10" s="43" t="s">
        <v>5</v>
      </c>
      <c r="G10" s="63">
        <v>0.20450395528037854</v>
      </c>
      <c r="H10" s="63">
        <v>0.1615396261237555</v>
      </c>
      <c r="I10" s="65">
        <v>0.20142800565756105</v>
      </c>
      <c r="J10" s="63">
        <v>0.14125485267800492</v>
      </c>
      <c r="N10" t="s">
        <v>80</v>
      </c>
      <c r="O10" s="97">
        <v>99793</v>
      </c>
      <c r="P10" s="97">
        <v>929332.20000000007</v>
      </c>
    </row>
    <row r="11" spans="1:16" ht="15" x14ac:dyDescent="0.25">
      <c r="A11" s="1"/>
      <c r="B11" s="51" t="s">
        <v>83</v>
      </c>
      <c r="C11" s="52">
        <v>0.14085427133157088</v>
      </c>
      <c r="D11" s="44">
        <v>0.12051227653503944</v>
      </c>
      <c r="F11" s="43" t="s">
        <v>6</v>
      </c>
      <c r="G11" s="63">
        <v>0.2739942987347968</v>
      </c>
      <c r="H11" s="63">
        <v>0.19280465018046219</v>
      </c>
      <c r="I11" s="65">
        <v>0.25354744408649332</v>
      </c>
      <c r="J11" s="63">
        <v>0.1525812836361822</v>
      </c>
      <c r="N11" t="s">
        <v>81</v>
      </c>
      <c r="O11" s="97">
        <v>21123.599999999999</v>
      </c>
      <c r="P11" s="97">
        <v>264740.40000000002</v>
      </c>
    </row>
    <row r="12" spans="1:16" ht="15" thickBot="1" x14ac:dyDescent="0.35">
      <c r="A12" s="1"/>
      <c r="B12" s="55" t="s">
        <v>84</v>
      </c>
      <c r="C12" s="52">
        <v>0.12790593731935662</v>
      </c>
      <c r="D12" s="53">
        <v>0.10746981472556347</v>
      </c>
      <c r="F12" s="66" t="s">
        <v>7</v>
      </c>
      <c r="G12" s="67">
        <v>0.20906002841049404</v>
      </c>
      <c r="H12" s="68">
        <v>0.27818729647723806</v>
      </c>
      <c r="I12" s="69">
        <v>0.18455039549033136</v>
      </c>
      <c r="J12" s="67">
        <v>0.2349757330608426</v>
      </c>
      <c r="N12" t="s">
        <v>85</v>
      </c>
      <c r="O12" s="97">
        <v>68903</v>
      </c>
      <c r="P12" s="97">
        <v>681988</v>
      </c>
    </row>
    <row r="13" spans="1:16" ht="15" thickBot="1" x14ac:dyDescent="0.35">
      <c r="A13" s="1"/>
      <c r="B13" s="48" t="s">
        <v>120</v>
      </c>
      <c r="C13" s="50">
        <v>0.5968643806770465</v>
      </c>
      <c r="D13" s="42">
        <v>0.64375184981710731</v>
      </c>
      <c r="F13" s="70" t="s">
        <v>8</v>
      </c>
      <c r="G13" s="67">
        <v>1</v>
      </c>
      <c r="H13" s="67">
        <f>$C$9</f>
        <v>0.16933398990520743</v>
      </c>
      <c r="I13" s="69">
        <v>1</v>
      </c>
      <c r="J13" s="67">
        <f>$D$9</f>
        <v>0.13994028984942111</v>
      </c>
      <c r="N13" t="s">
        <v>161</v>
      </c>
      <c r="O13" s="97">
        <v>214561.2</v>
      </c>
      <c r="P13" s="97">
        <v>2643662.2000000002</v>
      </c>
    </row>
    <row r="14" spans="1:16" x14ac:dyDescent="0.3">
      <c r="A14" s="1"/>
      <c r="B14" s="54" t="s">
        <v>0</v>
      </c>
      <c r="C14" s="52">
        <v>0.32493753463038272</v>
      </c>
      <c r="D14" s="44">
        <v>0.36280824280432827</v>
      </c>
      <c r="F14" s="3" t="s">
        <v>9</v>
      </c>
      <c r="N14" t="s">
        <v>160</v>
      </c>
      <c r="O14" s="97">
        <v>40279.199999999997</v>
      </c>
      <c r="P14" s="97">
        <v>551039.20000000007</v>
      </c>
    </row>
    <row r="15" spans="1:16" ht="15" x14ac:dyDescent="0.25">
      <c r="A15" s="1"/>
      <c r="B15" s="54" t="s">
        <v>83</v>
      </c>
      <c r="C15" s="52">
        <v>0.75781353379598715</v>
      </c>
      <c r="D15" s="44">
        <v>0.7965701616600489</v>
      </c>
    </row>
    <row r="16" spans="1:16" ht="15.75" thickBot="1" x14ac:dyDescent="0.3">
      <c r="A16" s="1"/>
      <c r="B16" s="55" t="s">
        <v>84</v>
      </c>
      <c r="C16" s="56">
        <v>0.38969754102289611</v>
      </c>
      <c r="D16" s="46">
        <v>0.45243683968819665</v>
      </c>
    </row>
    <row r="17" spans="1:18" ht="15" thickBot="1" x14ac:dyDescent="0.35">
      <c r="A17" s="1"/>
      <c r="B17" s="55" t="s">
        <v>165</v>
      </c>
      <c r="C17" s="56">
        <v>0.126</v>
      </c>
      <c r="D17" s="46">
        <v>0.10329167543496412</v>
      </c>
    </row>
    <row r="18" spans="1:18" ht="15" customHeight="1" x14ac:dyDescent="0.3">
      <c r="A18" s="1"/>
      <c r="B18" s="3" t="s">
        <v>121</v>
      </c>
    </row>
    <row r="19" spans="1:18" ht="10.5" customHeight="1" x14ac:dyDescent="0.3">
      <c r="A19" s="1"/>
      <c r="B19" s="3" t="s">
        <v>192</v>
      </c>
    </row>
    <row r="20" spans="1:18" ht="15" thickBot="1" x14ac:dyDescent="0.35">
      <c r="A20" s="1"/>
      <c r="N20" s="79" t="s">
        <v>138</v>
      </c>
      <c r="O20" s="8"/>
      <c r="P20" s="8"/>
    </row>
    <row r="21" spans="1:18" ht="45.6" customHeight="1" thickBot="1" x14ac:dyDescent="0.45">
      <c r="A21" s="1"/>
      <c r="B21" s="129" t="s">
        <v>49</v>
      </c>
      <c r="C21" s="129"/>
      <c r="D21" s="129"/>
      <c r="F21" s="127" t="s">
        <v>63</v>
      </c>
      <c r="G21" s="127"/>
      <c r="H21" s="127"/>
      <c r="I21" s="127"/>
      <c r="N21" s="9"/>
      <c r="O21" s="9" t="s">
        <v>13</v>
      </c>
      <c r="P21" s="9" t="s">
        <v>14</v>
      </c>
    </row>
    <row r="22" spans="1:18" ht="28.2" thickBot="1" x14ac:dyDescent="0.35">
      <c r="A22" s="1"/>
      <c r="B22" s="40"/>
      <c r="C22" s="40" t="s">
        <v>13</v>
      </c>
      <c r="D22" s="40" t="s">
        <v>14</v>
      </c>
      <c r="F22" s="71" t="s">
        <v>12</v>
      </c>
      <c r="G22" s="72"/>
      <c r="H22" s="83" t="s">
        <v>13</v>
      </c>
      <c r="I22" s="83" t="s">
        <v>14</v>
      </c>
      <c r="N22" s="10" t="s">
        <v>20</v>
      </c>
      <c r="O22" s="86">
        <f>SUM(O23:O26)</f>
        <v>419.83829828559266</v>
      </c>
      <c r="P22" s="89">
        <f>SUM(P23:P26)</f>
        <v>5338.6198026668026</v>
      </c>
    </row>
    <row r="23" spans="1:18" ht="27" customHeight="1" x14ac:dyDescent="0.3">
      <c r="A23" s="1"/>
      <c r="B23" s="41" t="s">
        <v>122</v>
      </c>
      <c r="C23" s="42">
        <f>O10/O9</f>
        <v>0.42563963452136916</v>
      </c>
      <c r="D23" s="42">
        <f>P10/P9</f>
        <v>0.37947086778995631</v>
      </c>
      <c r="F23" s="118" t="s">
        <v>19</v>
      </c>
      <c r="G23" s="119"/>
      <c r="H23" s="82">
        <f>O34/S34</f>
        <v>5.6933293245304967E-2</v>
      </c>
      <c r="I23" s="82">
        <f>P34/T34</f>
        <v>4.5171429044609093E-2</v>
      </c>
      <c r="N23" s="11" t="s">
        <v>21</v>
      </c>
      <c r="O23" s="87">
        <v>224.12001735470807</v>
      </c>
      <c r="P23" s="90">
        <v>2924.2187915342138</v>
      </c>
    </row>
    <row r="24" spans="1:18" ht="30" customHeight="1" x14ac:dyDescent="0.3">
      <c r="A24" s="1"/>
      <c r="B24" s="43" t="s">
        <v>62</v>
      </c>
      <c r="C24" s="44">
        <f>O11/O10</f>
        <v>0.21167416552263182</v>
      </c>
      <c r="D24" s="44">
        <f>P11/P10</f>
        <v>0.28487165299986378</v>
      </c>
      <c r="F24" s="120" t="s">
        <v>88</v>
      </c>
      <c r="G24" s="122"/>
      <c r="H24" s="73">
        <f>O34/S35</f>
        <v>3228.7525276822125</v>
      </c>
      <c r="I24" s="73">
        <f>P34/T35</f>
        <v>3151.6646231301811</v>
      </c>
      <c r="N24" s="11" t="s">
        <v>22</v>
      </c>
      <c r="O24" s="87">
        <v>41.298905850706127</v>
      </c>
      <c r="P24" s="90">
        <v>459.79630259744005</v>
      </c>
    </row>
    <row r="25" spans="1:18" ht="27" customHeight="1" x14ac:dyDescent="0.3">
      <c r="B25" s="43" t="s">
        <v>123</v>
      </c>
      <c r="C25" s="44">
        <f>O11/O30</f>
        <v>0.64826147000153445</v>
      </c>
      <c r="D25" s="44">
        <f>P11/P30</f>
        <v>0.65269499461553349</v>
      </c>
      <c r="F25" s="118" t="s">
        <v>50</v>
      </c>
      <c r="G25" s="119"/>
      <c r="H25" s="74">
        <f>O35/S38</f>
        <v>5392.1676530072054</v>
      </c>
      <c r="I25" s="74">
        <f>P35/T38</f>
        <v>4945.6766255592129</v>
      </c>
      <c r="N25" s="11" t="s">
        <v>23</v>
      </c>
      <c r="O25" s="87">
        <v>150.86037508017844</v>
      </c>
      <c r="P25" s="90">
        <v>1923.1835452244393</v>
      </c>
    </row>
    <row r="26" spans="1:18" ht="27.6" x14ac:dyDescent="0.3">
      <c r="B26" s="43" t="s">
        <v>162</v>
      </c>
      <c r="C26" s="44">
        <f>O14/O13</f>
        <v>0.18772825655337497</v>
      </c>
      <c r="D26" s="44">
        <f>P14/P13</f>
        <v>0.20843782537723618</v>
      </c>
      <c r="F26" s="120" t="s">
        <v>15</v>
      </c>
      <c r="G26" s="121"/>
      <c r="H26" s="73">
        <f>O38/S39</f>
        <v>14512.164714162896</v>
      </c>
      <c r="I26" s="73">
        <f>P38/T39</f>
        <v>15496.956067787578</v>
      </c>
      <c r="N26" s="11" t="s">
        <v>116</v>
      </c>
      <c r="O26" s="87">
        <v>3.5590000000000002</v>
      </c>
      <c r="P26" s="90">
        <v>31.421163310709488</v>
      </c>
    </row>
    <row r="27" spans="1:18" ht="27" customHeight="1" thickBot="1" x14ac:dyDescent="0.35">
      <c r="B27" s="45" t="s">
        <v>11</v>
      </c>
      <c r="C27" s="46">
        <f>O12/S41/1000000</f>
        <v>0.14997921278489912</v>
      </c>
      <c r="D27" s="46">
        <f>P12/T41/1000000</f>
        <v>0.15889259696579697</v>
      </c>
      <c r="F27" s="118" t="s">
        <v>91</v>
      </c>
      <c r="G27" s="119"/>
      <c r="H27" s="74">
        <f>O39/S41</f>
        <v>991.00597441497587</v>
      </c>
      <c r="I27" s="74">
        <f>P39/T41</f>
        <v>1120.8834585394152</v>
      </c>
      <c r="N27" s="12" t="s">
        <v>35</v>
      </c>
      <c r="O27" s="88">
        <v>91.696250252385468</v>
      </c>
      <c r="P27" s="91">
        <v>1060.479859</v>
      </c>
    </row>
    <row r="28" spans="1:18" x14ac:dyDescent="0.3">
      <c r="B28" s="110" t="s">
        <v>45</v>
      </c>
      <c r="F28" s="120" t="s">
        <v>111</v>
      </c>
      <c r="G28" s="121"/>
      <c r="H28" s="75">
        <f>O22/O$30*1000000</f>
        <v>12884.40381419649</v>
      </c>
      <c r="I28" s="75">
        <f>P22/P$30*1000000</f>
        <v>13161.914174625363</v>
      </c>
      <c r="N28" s="13" t="s">
        <v>16</v>
      </c>
      <c r="O28" s="8"/>
      <c r="P28" s="8"/>
    </row>
    <row r="29" spans="1:18" ht="27" customHeight="1" x14ac:dyDescent="0.3">
      <c r="F29" s="118" t="s">
        <v>112</v>
      </c>
      <c r="G29" s="119"/>
      <c r="H29" s="74">
        <f>O27/O31*1000000</f>
        <v>5869.7650901615834</v>
      </c>
      <c r="I29" s="74">
        <f>P27/P31*1000000</f>
        <v>5537.2622743672891</v>
      </c>
      <c r="N29" s="14" t="s">
        <v>36</v>
      </c>
      <c r="O29" s="8"/>
      <c r="P29" s="8"/>
    </row>
    <row r="30" spans="1:18" ht="27.75" customHeight="1" x14ac:dyDescent="0.3">
      <c r="F30" s="120" t="s">
        <v>89</v>
      </c>
      <c r="G30" s="121"/>
      <c r="H30" s="75">
        <f>O40/S41</f>
        <v>510.20330132519683</v>
      </c>
      <c r="I30" s="75">
        <f>P40/T41</f>
        <v>547.99449647004792</v>
      </c>
      <c r="N30" s="8" t="s">
        <v>20</v>
      </c>
      <c r="O30" s="98">
        <v>32585</v>
      </c>
      <c r="P30" s="99">
        <v>405611.19999999995</v>
      </c>
      <c r="R30" s="33"/>
    </row>
    <row r="31" spans="1:18" ht="27" customHeight="1" x14ac:dyDescent="0.3">
      <c r="F31" s="118" t="s">
        <v>90</v>
      </c>
      <c r="G31" s="119"/>
      <c r="H31" s="74">
        <f>O41/S40</f>
        <v>106.24126865481189</v>
      </c>
      <c r="I31" s="74">
        <f>P41/T40</f>
        <v>132.50886364249513</v>
      </c>
      <c r="N31" s="8" t="s">
        <v>37</v>
      </c>
      <c r="O31" s="98">
        <v>15621.792157590626</v>
      </c>
      <c r="P31" s="98">
        <v>191517</v>
      </c>
      <c r="R31" s="33"/>
    </row>
    <row r="32" spans="1:18" ht="15" customHeight="1" x14ac:dyDescent="0.3">
      <c r="F32" s="3" t="s">
        <v>149</v>
      </c>
    </row>
    <row r="33" spans="1:20" ht="15" customHeight="1" x14ac:dyDescent="0.3">
      <c r="F33" s="3" t="s">
        <v>117</v>
      </c>
      <c r="N33" s="84" t="s">
        <v>78</v>
      </c>
      <c r="O33" s="76" t="s">
        <v>13</v>
      </c>
      <c r="P33" s="77" t="s">
        <v>14</v>
      </c>
      <c r="R33" s="84" t="s">
        <v>77</v>
      </c>
      <c r="S33" s="76" t="s">
        <v>13</v>
      </c>
      <c r="T33" s="77" t="s">
        <v>14</v>
      </c>
    </row>
    <row r="34" spans="1:20" ht="10.5" customHeight="1" x14ac:dyDescent="0.3">
      <c r="F34" s="3" t="s">
        <v>118</v>
      </c>
      <c r="N34" t="s">
        <v>74</v>
      </c>
      <c r="O34" s="100">
        <v>8759.8703653091125</v>
      </c>
      <c r="P34" s="100">
        <v>96665.231984017853</v>
      </c>
      <c r="R34" t="s">
        <v>73</v>
      </c>
      <c r="S34" s="81">
        <v>153862</v>
      </c>
      <c r="T34" s="81">
        <v>2139964</v>
      </c>
    </row>
    <row r="35" spans="1:20" ht="15" customHeight="1" x14ac:dyDescent="0.3">
      <c r="N35" t="s">
        <v>70</v>
      </c>
      <c r="O35" s="100">
        <v>934.13463073392404</v>
      </c>
      <c r="P35" s="100">
        <v>7665.1846814357732</v>
      </c>
      <c r="R35" t="s">
        <v>145</v>
      </c>
      <c r="S35" s="80">
        <v>2.713082</v>
      </c>
      <c r="T35" s="80">
        <v>30.671167000000001</v>
      </c>
    </row>
    <row r="36" spans="1:20" ht="30" customHeight="1" x14ac:dyDescent="0.4">
      <c r="B36" s="131" t="s">
        <v>39</v>
      </c>
      <c r="C36" s="131"/>
      <c r="D36" s="131"/>
      <c r="E36" s="131"/>
      <c r="F36" s="131"/>
      <c r="G36" s="131"/>
      <c r="H36" s="131"/>
      <c r="I36" s="131"/>
      <c r="J36" s="131"/>
      <c r="O36" s="100"/>
      <c r="P36" s="100"/>
      <c r="S36" s="80"/>
      <c r="T36" s="80"/>
    </row>
    <row r="37" spans="1:20" ht="30" customHeight="1" x14ac:dyDescent="0.3">
      <c r="O37" s="100"/>
      <c r="P37" s="100"/>
      <c r="S37" s="80"/>
      <c r="T37" s="80"/>
    </row>
    <row r="38" spans="1:20" ht="30" customHeight="1" x14ac:dyDescent="0.3">
      <c r="N38" t="s">
        <v>71</v>
      </c>
      <c r="O38" s="100">
        <v>4230.1992664137233</v>
      </c>
      <c r="P38" s="100">
        <v>48081.78571328181</v>
      </c>
      <c r="R38" t="s">
        <v>142</v>
      </c>
      <c r="S38" s="80">
        <v>0.17323916666666667</v>
      </c>
      <c r="T38" s="80">
        <v>1.5498758333333333</v>
      </c>
    </row>
    <row r="39" spans="1:20" ht="30" customHeight="1" x14ac:dyDescent="0.3">
      <c r="A39" s="7"/>
      <c r="J39" s="7"/>
      <c r="N39" t="s">
        <v>72</v>
      </c>
      <c r="O39" s="100">
        <v>455.28499174780501</v>
      </c>
      <c r="P39" s="100">
        <v>4810.9797606676966</v>
      </c>
      <c r="R39" t="s">
        <v>87</v>
      </c>
      <c r="S39" s="80">
        <v>0.29149333333333333</v>
      </c>
      <c r="T39" s="80">
        <v>3.1026600000000002</v>
      </c>
    </row>
    <row r="40" spans="1:20" x14ac:dyDescent="0.3">
      <c r="N40" t="s">
        <v>75</v>
      </c>
      <c r="O40" s="100">
        <v>234.39607008491797</v>
      </c>
      <c r="P40" s="100">
        <v>2352.0647141229797</v>
      </c>
      <c r="R40" t="s">
        <v>143</v>
      </c>
      <c r="S40" s="80">
        <v>2.2536649999999998</v>
      </c>
      <c r="T40" s="80">
        <v>26.379034999999998</v>
      </c>
    </row>
    <row r="41" spans="1:20" ht="16.5" customHeight="1" x14ac:dyDescent="0.3">
      <c r="N41" t="s">
        <v>76</v>
      </c>
      <c r="O41" s="100">
        <v>239.4322287229466</v>
      </c>
      <c r="P41" s="100">
        <v>3495.4559518356059</v>
      </c>
      <c r="R41" t="s">
        <v>144</v>
      </c>
      <c r="S41" s="80">
        <v>0.45941700000000002</v>
      </c>
      <c r="T41" s="80">
        <v>4.2921319999999996</v>
      </c>
    </row>
    <row r="42" spans="1:20" ht="33.75" customHeight="1" x14ac:dyDescent="0.25">
      <c r="C42" s="1"/>
      <c r="D42" s="1"/>
      <c r="E42" s="1"/>
      <c r="F42" s="1"/>
      <c r="G42" s="1"/>
      <c r="H42" s="1"/>
      <c r="I42" s="1"/>
      <c r="J42" s="1"/>
    </row>
    <row r="43" spans="1:20" ht="27.75" customHeight="1" x14ac:dyDescent="0.25"/>
    <row r="45" spans="1:20" ht="15" x14ac:dyDescent="0.25">
      <c r="N45" s="8"/>
      <c r="O45" s="8"/>
      <c r="P45" s="8"/>
      <c r="Q45" s="8"/>
      <c r="R45" s="8"/>
      <c r="S45" s="8"/>
      <c r="T45" s="8"/>
    </row>
    <row r="46" spans="1:20" ht="15" x14ac:dyDescent="0.25">
      <c r="N46" s="8"/>
      <c r="O46" s="8"/>
      <c r="P46" s="8"/>
      <c r="Q46" s="8"/>
      <c r="R46" s="8"/>
      <c r="S46" s="8"/>
      <c r="T46" s="8"/>
    </row>
    <row r="47" spans="1:20" ht="15" x14ac:dyDescent="0.25">
      <c r="N47" s="8"/>
      <c r="O47" s="8"/>
      <c r="P47" s="8"/>
      <c r="Q47" s="8"/>
      <c r="R47" s="8"/>
      <c r="S47" s="8"/>
      <c r="T47" s="8"/>
    </row>
    <row r="48" spans="1:20" ht="15" x14ac:dyDescent="0.25">
      <c r="N48" s="8"/>
      <c r="O48" s="8"/>
      <c r="P48" s="8"/>
      <c r="Q48" s="8"/>
      <c r="R48" s="8"/>
      <c r="S48" s="8"/>
      <c r="T48" s="8"/>
    </row>
    <row r="49" spans="1:22" ht="15" x14ac:dyDescent="0.25">
      <c r="N49" s="8"/>
      <c r="O49" s="8"/>
      <c r="P49" s="8"/>
      <c r="Q49" s="8"/>
      <c r="R49" s="8"/>
      <c r="S49" s="8"/>
      <c r="T49" s="8"/>
    </row>
    <row r="50" spans="1:22" ht="15" x14ac:dyDescent="0.25">
      <c r="N50" s="8"/>
      <c r="O50" s="8"/>
      <c r="P50" s="8"/>
      <c r="Q50" s="8"/>
      <c r="R50" s="8"/>
      <c r="S50" s="8"/>
      <c r="T50" s="8"/>
    </row>
    <row r="51" spans="1:22" ht="15" x14ac:dyDescent="0.25">
      <c r="N51" s="8"/>
      <c r="O51" s="8"/>
      <c r="P51" s="8"/>
      <c r="Q51" s="8"/>
      <c r="R51" s="8"/>
      <c r="S51" s="8"/>
      <c r="T51" s="8"/>
    </row>
    <row r="52" spans="1:22" ht="15" x14ac:dyDescent="0.25">
      <c r="N52" s="8"/>
      <c r="O52" s="8"/>
      <c r="P52" s="8"/>
      <c r="Q52" s="8"/>
      <c r="R52" s="8"/>
      <c r="S52" s="8"/>
      <c r="T52" s="8"/>
    </row>
    <row r="53" spans="1:22" x14ac:dyDescent="0.3">
      <c r="N53" s="79" t="s">
        <v>69</v>
      </c>
      <c r="O53" s="8"/>
      <c r="P53" s="8"/>
      <c r="Q53" s="8"/>
      <c r="R53" s="8"/>
      <c r="S53" s="8"/>
      <c r="T53" s="8"/>
    </row>
    <row r="54" spans="1:22" ht="43.5" customHeight="1" x14ac:dyDescent="0.3">
      <c r="A54" s="1"/>
      <c r="K54" s="1"/>
      <c r="N54" s="8"/>
      <c r="O54" s="76" t="s">
        <v>13</v>
      </c>
      <c r="P54" s="77" t="s">
        <v>14</v>
      </c>
      <c r="Q54" s="8"/>
      <c r="R54" s="8"/>
      <c r="S54" s="76" t="s">
        <v>13</v>
      </c>
      <c r="T54" s="76" t="s">
        <v>14</v>
      </c>
    </row>
    <row r="55" spans="1:22" ht="15" x14ac:dyDescent="0.25">
      <c r="N55" s="14" t="s">
        <v>64</v>
      </c>
      <c r="O55" s="78">
        <f>S55/S$63</f>
        <v>0.34030913963090981</v>
      </c>
      <c r="P55" s="78">
        <f>T55/T$63</f>
        <v>0.33259667816584826</v>
      </c>
      <c r="Q55" s="8"/>
      <c r="R55" t="s">
        <v>92</v>
      </c>
      <c r="S55" s="98">
        <v>1541488.4744760874</v>
      </c>
      <c r="T55" s="98">
        <v>16158692.843495775</v>
      </c>
    </row>
    <row r="56" spans="1:22" x14ac:dyDescent="0.3">
      <c r="N56" s="14" t="s">
        <v>107</v>
      </c>
      <c r="O56" s="78">
        <f t="shared" ref="O56:P62" si="0">S56/S$63</f>
        <v>0.10051171085221429</v>
      </c>
      <c r="P56" s="78">
        <f t="shared" si="0"/>
        <v>9.902508220306229E-2</v>
      </c>
      <c r="Q56" s="8"/>
      <c r="R56" t="s">
        <v>72</v>
      </c>
      <c r="S56" s="98">
        <v>455284.99174780503</v>
      </c>
      <c r="T56" s="98">
        <v>4810979.7606676966</v>
      </c>
    </row>
    <row r="57" spans="1:22" ht="15" x14ac:dyDescent="0.25">
      <c r="N57" s="14" t="s">
        <v>65</v>
      </c>
      <c r="O57" s="78">
        <f t="shared" si="0"/>
        <v>1.5652296024029705E-2</v>
      </c>
      <c r="P57" s="78">
        <f t="shared" si="0"/>
        <v>1.3459876536269096E-2</v>
      </c>
      <c r="Q57" s="8"/>
      <c r="R57" t="s">
        <v>93</v>
      </c>
      <c r="S57" s="98">
        <v>70899.75293140256</v>
      </c>
      <c r="T57" s="98">
        <v>653927.18851057033</v>
      </c>
    </row>
    <row r="58" spans="1:22" ht="15" x14ac:dyDescent="0.25">
      <c r="N58" s="14" t="s">
        <v>66</v>
      </c>
      <c r="O58" s="78">
        <f t="shared" si="0"/>
        <v>0.25783573638400648</v>
      </c>
      <c r="P58" s="78">
        <f t="shared" si="0"/>
        <v>0.21765777191360922</v>
      </c>
      <c r="Q58" s="8"/>
      <c r="R58" t="s">
        <v>94</v>
      </c>
      <c r="S58" s="98">
        <v>1167911.0833610443</v>
      </c>
      <c r="T58" s="98">
        <v>10574564.667172953</v>
      </c>
    </row>
    <row r="59" spans="1:22" ht="15" x14ac:dyDescent="0.25">
      <c r="N59" s="14" t="s">
        <v>108</v>
      </c>
      <c r="O59" s="78">
        <f t="shared" si="0"/>
        <v>0.11012919696421461</v>
      </c>
      <c r="P59" s="78">
        <f t="shared" si="0"/>
        <v>0.1086677781989613</v>
      </c>
      <c r="Q59" s="8"/>
      <c r="R59" t="s">
        <v>95</v>
      </c>
      <c r="S59" s="98">
        <v>498849.04063336068</v>
      </c>
      <c r="T59" s="98">
        <v>5279455.1634894973</v>
      </c>
    </row>
    <row r="60" spans="1:22" x14ac:dyDescent="0.3">
      <c r="N60" s="14" t="s">
        <v>67</v>
      </c>
      <c r="O60" s="78">
        <f t="shared" si="0"/>
        <v>6.021871205929933E-2</v>
      </c>
      <c r="P60" s="78">
        <f t="shared" si="0"/>
        <v>8.0998691465943795E-2</v>
      </c>
      <c r="Q60" s="8"/>
      <c r="R60" t="s">
        <v>86</v>
      </c>
      <c r="S60" s="98">
        <v>272770.95962771139</v>
      </c>
      <c r="T60" s="98">
        <v>3935195.5748356059</v>
      </c>
      <c r="V60" t="s">
        <v>141</v>
      </c>
    </row>
    <row r="61" spans="1:22" x14ac:dyDescent="0.3">
      <c r="N61" s="14" t="s">
        <v>68</v>
      </c>
      <c r="O61" s="78">
        <f t="shared" si="0"/>
        <v>0.11292973316820322</v>
      </c>
      <c r="P61" s="78">
        <f t="shared" si="0"/>
        <v>0.13171358050656165</v>
      </c>
      <c r="Q61" s="8"/>
      <c r="R61" t="s">
        <v>96</v>
      </c>
      <c r="S61" s="98">
        <v>511534.54853797809</v>
      </c>
      <c r="T61" s="98">
        <v>6399099.6616668031</v>
      </c>
      <c r="V61" t="s">
        <v>141</v>
      </c>
    </row>
    <row r="62" spans="1:22" x14ac:dyDescent="0.3">
      <c r="J62" s="5" t="s">
        <v>148</v>
      </c>
      <c r="N62" s="14" t="s">
        <v>109</v>
      </c>
      <c r="O62" s="78">
        <f t="shared" si="0"/>
        <v>1.3409908682953328E-3</v>
      </c>
      <c r="P62" s="78">
        <f t="shared" si="0"/>
        <v>1.4933304836528397E-2</v>
      </c>
      <c r="Q62" s="8"/>
      <c r="R62" t="s">
        <v>97</v>
      </c>
      <c r="S62" s="98">
        <v>6074.2475800000011</v>
      </c>
      <c r="T62" s="98">
        <v>725511.41316999996</v>
      </c>
    </row>
    <row r="63" spans="1:22" x14ac:dyDescent="0.3">
      <c r="J63" s="5" t="s">
        <v>38</v>
      </c>
      <c r="N63" s="8"/>
      <c r="O63" s="8"/>
      <c r="P63" s="8"/>
      <c r="Q63" s="8"/>
      <c r="R63" s="14" t="s">
        <v>98</v>
      </c>
      <c r="S63" s="99">
        <v>4529671.0988953887</v>
      </c>
      <c r="T63" s="99">
        <v>48583446.270736039</v>
      </c>
    </row>
    <row r="64" spans="1:22" ht="15" x14ac:dyDescent="0.25">
      <c r="N64" s="8"/>
      <c r="O64" s="8"/>
      <c r="P64" s="8"/>
      <c r="Q64" s="8"/>
      <c r="R64" s="8"/>
      <c r="S64" s="8"/>
      <c r="T64" s="8"/>
    </row>
    <row r="65" spans="14:20" ht="15" x14ac:dyDescent="0.25">
      <c r="N65" s="8"/>
      <c r="O65" s="8"/>
      <c r="P65" s="8"/>
      <c r="Q65" s="8"/>
      <c r="R65" s="8"/>
      <c r="S65" s="8"/>
      <c r="T65" s="8"/>
    </row>
    <row r="66" spans="14:20" ht="15" x14ac:dyDescent="0.25">
      <c r="N66" s="8"/>
      <c r="O66" s="8"/>
      <c r="P66" s="8"/>
      <c r="Q66" s="8"/>
      <c r="R66" s="8"/>
      <c r="S66" s="8"/>
      <c r="T66" s="8"/>
    </row>
    <row r="67" spans="14:20" ht="15" x14ac:dyDescent="0.25">
      <c r="N67" s="8"/>
      <c r="O67" s="8"/>
      <c r="P67" s="8"/>
      <c r="Q67" s="8"/>
      <c r="R67" s="8"/>
      <c r="S67" s="8"/>
      <c r="T67" s="8"/>
    </row>
    <row r="68" spans="14:20" ht="15" x14ac:dyDescent="0.25">
      <c r="N68" s="8"/>
      <c r="O68" s="8"/>
      <c r="P68" s="8"/>
      <c r="Q68" s="8"/>
      <c r="R68" s="8"/>
      <c r="S68" s="8"/>
      <c r="T68" s="8"/>
    </row>
    <row r="69" spans="14:20" ht="15" x14ac:dyDescent="0.25">
      <c r="N69" s="8"/>
      <c r="O69" s="8"/>
      <c r="P69" s="8"/>
      <c r="Q69" s="8"/>
      <c r="R69" s="8"/>
      <c r="S69" s="8"/>
      <c r="T69" s="8"/>
    </row>
    <row r="70" spans="14:20" ht="15" x14ac:dyDescent="0.25">
      <c r="N70" s="8"/>
      <c r="O70" s="8"/>
      <c r="P70" s="8"/>
      <c r="Q70" s="8"/>
      <c r="R70" s="8"/>
      <c r="S70" s="8"/>
      <c r="T70" s="8"/>
    </row>
    <row r="71" spans="14:20" ht="15" x14ac:dyDescent="0.25">
      <c r="N71" s="8"/>
      <c r="O71" s="8"/>
      <c r="P71" s="8"/>
      <c r="Q71" s="8"/>
      <c r="R71" s="8"/>
      <c r="S71" s="8"/>
      <c r="T71" s="8"/>
    </row>
    <row r="72" spans="14:20" ht="15" x14ac:dyDescent="0.25">
      <c r="N72" s="8"/>
      <c r="O72" s="8"/>
      <c r="P72" s="8"/>
      <c r="Q72" s="8"/>
      <c r="R72" s="8"/>
      <c r="S72" s="8"/>
      <c r="T72" s="8"/>
    </row>
    <row r="73" spans="14:20" ht="15" x14ac:dyDescent="0.25">
      <c r="N73" s="8"/>
      <c r="O73" s="8"/>
      <c r="P73" s="8"/>
      <c r="Q73" s="8"/>
      <c r="R73" s="8"/>
      <c r="S73" s="8"/>
      <c r="T73" s="8"/>
    </row>
    <row r="74" spans="14:20" ht="15" x14ac:dyDescent="0.25">
      <c r="N74" s="8"/>
      <c r="O74" s="8"/>
      <c r="P74" s="8"/>
      <c r="Q74" s="8"/>
      <c r="R74" s="8"/>
      <c r="S74" s="8"/>
      <c r="T74" s="8"/>
    </row>
    <row r="75" spans="14:20" ht="15" x14ac:dyDescent="0.25">
      <c r="N75" s="8"/>
      <c r="O75" s="8"/>
      <c r="P75" s="8"/>
      <c r="Q75" s="8"/>
      <c r="R75" s="8"/>
      <c r="S75" s="8"/>
      <c r="T75" s="8"/>
    </row>
    <row r="76" spans="14:20" ht="15" x14ac:dyDescent="0.25">
      <c r="N76" s="8"/>
      <c r="O76" s="8"/>
      <c r="P76" s="8"/>
      <c r="Q76" s="8"/>
      <c r="R76" s="8"/>
      <c r="S76" s="8"/>
      <c r="T76" s="8"/>
    </row>
    <row r="83" spans="1:19" ht="15" x14ac:dyDescent="0.25">
      <c r="A83" s="5"/>
    </row>
    <row r="84" spans="1:19" ht="15" x14ac:dyDescent="0.25">
      <c r="A84" s="5"/>
    </row>
    <row r="85" spans="1:19" x14ac:dyDescent="0.3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2"/>
      <c r="L85" s="102"/>
    </row>
    <row r="86" spans="1:19" ht="18.75" customHeight="1" x14ac:dyDescent="0.4">
      <c r="A86" s="103"/>
      <c r="B86" s="133" t="s">
        <v>51</v>
      </c>
      <c r="C86" s="133"/>
      <c r="D86" s="133"/>
      <c r="E86" s="133"/>
      <c r="F86" s="133"/>
      <c r="G86" s="103"/>
      <c r="H86" s="103"/>
      <c r="I86" s="103"/>
      <c r="J86" s="103"/>
      <c r="K86" s="103"/>
      <c r="L86" s="102"/>
    </row>
    <row r="87" spans="1:19" ht="16.5" customHeight="1" x14ac:dyDescent="0.3">
      <c r="A87" s="103"/>
      <c r="B87" s="135" t="s">
        <v>54</v>
      </c>
      <c r="C87" s="135"/>
      <c r="D87" s="135"/>
      <c r="E87" s="135"/>
      <c r="F87" s="135"/>
      <c r="G87" s="135" t="s">
        <v>53</v>
      </c>
      <c r="H87" s="135"/>
      <c r="I87" s="135"/>
      <c r="J87" s="135"/>
      <c r="K87" s="135"/>
      <c r="L87" s="135"/>
      <c r="N87" s="77" t="s">
        <v>140</v>
      </c>
      <c r="O87" s="8"/>
      <c r="P87" s="8"/>
      <c r="R87" s="92" t="s">
        <v>146</v>
      </c>
    </row>
    <row r="88" spans="1:19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N88" s="15"/>
      <c r="O88" s="17" t="s">
        <v>13</v>
      </c>
      <c r="P88" s="15" t="s">
        <v>14</v>
      </c>
      <c r="R88" s="17" t="s">
        <v>13</v>
      </c>
      <c r="S88" s="15" t="s">
        <v>14</v>
      </c>
    </row>
    <row r="89" spans="1:19" ht="15.75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N89" s="16" t="s">
        <v>125</v>
      </c>
      <c r="O89" s="35">
        <v>60.164104286075386</v>
      </c>
      <c r="P89" s="35">
        <v>723.77333545413217</v>
      </c>
      <c r="R89" s="33">
        <f>O89/SUM($O$89:$O$95)</f>
        <v>0.13668996020660212</v>
      </c>
      <c r="S89" s="33">
        <f>P89/SUM($P$89:$P$95)</f>
        <v>0.15403020322348099</v>
      </c>
    </row>
    <row r="90" spans="1:19" ht="18" x14ac:dyDescent="0.35">
      <c r="A90" s="102"/>
      <c r="B90" s="115" t="s">
        <v>13</v>
      </c>
      <c r="C90" s="102"/>
      <c r="D90" s="102"/>
      <c r="E90" s="102"/>
      <c r="F90" s="105" t="s">
        <v>14</v>
      </c>
      <c r="G90" s="102"/>
      <c r="H90" s="102"/>
      <c r="I90" s="102"/>
      <c r="J90" s="102"/>
      <c r="K90" s="102"/>
      <c r="L90" s="102"/>
      <c r="N90" s="16" t="s">
        <v>127</v>
      </c>
      <c r="O90" s="35">
        <v>182.51663402862701</v>
      </c>
      <c r="P90" s="35">
        <v>1860.9647428146218</v>
      </c>
      <c r="R90" s="33">
        <f t="shared" ref="R90:R95" si="1">O90/SUM($O$89:$O$95)</f>
        <v>0.41466904125738135</v>
      </c>
      <c r="S90" s="33">
        <f>P90/SUM($P$89:$P$95)</f>
        <v>0.39604219095418003</v>
      </c>
    </row>
    <row r="91" spans="1:19" ht="15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N91" s="16" t="s">
        <v>126</v>
      </c>
      <c r="O91" s="35">
        <v>53.276005823329427</v>
      </c>
      <c r="P91" s="35">
        <v>595.27339265996068</v>
      </c>
      <c r="R91" s="33">
        <f t="shared" si="1"/>
        <v>0.12104053076782938</v>
      </c>
      <c r="S91" s="33">
        <f t="shared" ref="S91:S95" si="2">P91/SUM($P$89:$P$95)</f>
        <v>0.12668342028297261</v>
      </c>
    </row>
    <row r="92" spans="1:19" ht="15.75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N92" s="16" t="s">
        <v>124</v>
      </c>
      <c r="O92" s="35">
        <v>76.407948311165399</v>
      </c>
      <c r="P92" s="35">
        <v>546.732720945099</v>
      </c>
      <c r="R92" s="33">
        <f t="shared" si="1"/>
        <v>0.1735951949763932</v>
      </c>
      <c r="S92" s="33">
        <f t="shared" si="2"/>
        <v>0.11635321169059175</v>
      </c>
    </row>
    <row r="93" spans="1:19" ht="15.75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N93" s="16" t="s">
        <v>41</v>
      </c>
      <c r="O93" s="35">
        <v>15.367835806281896</v>
      </c>
      <c r="P93" s="35">
        <v>179.22709999999998</v>
      </c>
      <c r="R93" s="33">
        <f t="shared" si="1"/>
        <v>3.4914986099251963E-2</v>
      </c>
      <c r="S93" s="33">
        <f t="shared" si="2"/>
        <v>3.8142309593145615E-2</v>
      </c>
    </row>
    <row r="94" spans="1:19" ht="15.6" x14ac:dyDescent="0.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N94" s="16" t="s">
        <v>42</v>
      </c>
      <c r="O94" s="35">
        <v>47.697492022477462</v>
      </c>
      <c r="P94" s="35">
        <v>738.33801062885232</v>
      </c>
      <c r="R94" s="33">
        <f t="shared" si="1"/>
        <v>0.10836641488928685</v>
      </c>
      <c r="S94" s="33">
        <f t="shared" si="2"/>
        <v>0.15712979223450543</v>
      </c>
    </row>
    <row r="95" spans="1:19" ht="15.6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N95" s="16" t="s">
        <v>43</v>
      </c>
      <c r="O95" s="35">
        <v>4.7201136100000003</v>
      </c>
      <c r="P95" s="35">
        <v>54.59597910639738</v>
      </c>
      <c r="R95" s="33">
        <f t="shared" si="1"/>
        <v>1.0723871803255068E-2</v>
      </c>
      <c r="S95" s="33">
        <f t="shared" si="2"/>
        <v>1.1618872021123583E-2</v>
      </c>
    </row>
    <row r="96" spans="1:19" ht="15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12"/>
    </row>
    <row r="98" spans="1:19" ht="15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9" ht="15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O99" s="36"/>
      <c r="P99" s="36"/>
    </row>
    <row r="100" spans="1:19" ht="15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9" ht="15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9" ht="15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9" ht="15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N103" s="84" t="s">
        <v>129</v>
      </c>
      <c r="R103" s="84" t="s">
        <v>128</v>
      </c>
    </row>
    <row r="104" spans="1:19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N104" s="17"/>
      <c r="O104" s="34" t="s">
        <v>13</v>
      </c>
      <c r="P104" s="34" t="s">
        <v>14</v>
      </c>
      <c r="R104" s="34" t="s">
        <v>13</v>
      </c>
      <c r="S104" s="34" t="s">
        <v>14</v>
      </c>
    </row>
    <row r="105" spans="1:19" ht="15.6" x14ac:dyDescent="0.3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N105" s="18" t="s">
        <v>28</v>
      </c>
      <c r="O105" s="35">
        <v>283.09152468882758</v>
      </c>
      <c r="P105" s="34">
        <v>2983.693959501094</v>
      </c>
      <c r="R105" s="33">
        <f>O105/O$117</f>
        <v>0.64124922841786247</v>
      </c>
      <c r="S105" s="33">
        <f>P105/P$117</f>
        <v>0.63327333366514271</v>
      </c>
    </row>
    <row r="106" spans="1:19" ht="15.6" x14ac:dyDescent="0.3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N106" s="18" t="s">
        <v>52</v>
      </c>
      <c r="O106" s="34">
        <f>O112+O113</f>
        <v>18.665937969999998</v>
      </c>
      <c r="P106" s="34">
        <f>P112+P113</f>
        <v>207.57651458999999</v>
      </c>
      <c r="R106" s="33">
        <f t="shared" ref="R106:R110" si="3">O106/O$117</f>
        <v>4.2281443551215464E-2</v>
      </c>
      <c r="S106" s="33">
        <f>P106/P$117</f>
        <v>4.4057022325098227E-2</v>
      </c>
    </row>
    <row r="107" spans="1:19" ht="15.75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N107" s="18" t="s">
        <v>27</v>
      </c>
      <c r="O107" s="34">
        <v>49.867879765941794</v>
      </c>
      <c r="P107" s="34">
        <v>699.47896235999997</v>
      </c>
      <c r="R107" s="33">
        <f t="shared" si="3"/>
        <v>0.11295901372495924</v>
      </c>
      <c r="S107" s="33">
        <f>P107/P$117</f>
        <v>0.14846072698301135</v>
      </c>
    </row>
    <row r="108" spans="1:19" ht="15.75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N108" s="18" t="s">
        <v>24</v>
      </c>
      <c r="O108" s="34">
        <v>52.532187188475575</v>
      </c>
      <c r="P108" s="34">
        <v>493.30829406133086</v>
      </c>
      <c r="R108" s="33">
        <f t="shared" si="3"/>
        <v>0.11899411167021115</v>
      </c>
      <c r="S108" s="33">
        <f>P108/P$117</f>
        <v>0.10470208813142484</v>
      </c>
    </row>
    <row r="109" spans="1:19" ht="15.6" x14ac:dyDescent="0.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N109" s="18" t="s">
        <v>25</v>
      </c>
      <c r="O109" s="34">
        <v>21.092860721811682</v>
      </c>
      <c r="P109" s="34">
        <v>188.07934901966567</v>
      </c>
      <c r="R109" s="33">
        <f t="shared" si="3"/>
        <v>4.777882586861134E-2</v>
      </c>
      <c r="S109" s="33">
        <f>P109/P$117</f>
        <v>3.9918851585961354E-2</v>
      </c>
    </row>
    <row r="110" spans="1:19" ht="15.6" x14ac:dyDescent="0.3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N110" s="18" t="s">
        <v>32</v>
      </c>
      <c r="O110" s="34">
        <v>16.210198357725247</v>
      </c>
      <c r="P110" s="34">
        <v>129.71040570749923</v>
      </c>
      <c r="R110" s="33">
        <f t="shared" si="3"/>
        <v>3.6718786268213753E-2</v>
      </c>
      <c r="S110" s="33">
        <f>P110/P$117</f>
        <v>2.7530350682206446E-2</v>
      </c>
    </row>
    <row r="111" spans="1:19" ht="15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O111" s="36"/>
      <c r="P111" s="36"/>
      <c r="R111" s="33"/>
      <c r="S111" s="33"/>
    </row>
    <row r="112" spans="1:19" ht="15.75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N112" s="18" t="s">
        <v>29</v>
      </c>
      <c r="O112" s="34">
        <v>6.2178711999999994</v>
      </c>
      <c r="P112" s="34">
        <v>77.338039880000011</v>
      </c>
      <c r="R112" s="33"/>
      <c r="S112" s="33"/>
    </row>
    <row r="113" spans="1:19" ht="15.75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N113" s="18" t="s">
        <v>26</v>
      </c>
      <c r="O113" s="34">
        <v>12.448066769999999</v>
      </c>
      <c r="P113" s="34">
        <v>130.23847470999999</v>
      </c>
      <c r="R113" s="33"/>
      <c r="S113" s="33"/>
    </row>
    <row r="114" spans="1:19" ht="15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O114" s="36"/>
      <c r="P114" s="36"/>
      <c r="R114" s="33"/>
      <c r="S114" s="33"/>
    </row>
    <row r="115" spans="1:19" ht="15.75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N115" s="18" t="s">
        <v>33</v>
      </c>
      <c r="O115" s="34">
        <v>8.2071251747285606E-3</v>
      </c>
      <c r="P115" s="34">
        <v>9.6945944381055043</v>
      </c>
      <c r="R115" s="33">
        <f>O115/O$117</f>
        <v>1.859049892648095E-5</v>
      </c>
      <c r="S115" s="33">
        <f>P115/P$117</f>
        <v>2.0576266271548796E-3</v>
      </c>
    </row>
    <row r="116" spans="1:19" ht="15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O116" s="36"/>
      <c r="P116" s="36"/>
    </row>
    <row r="117" spans="1:19" ht="15.75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N117" s="32" t="s">
        <v>61</v>
      </c>
      <c r="O117" s="36">
        <f>SUM(O105:O110)+O115</f>
        <v>441.46879581795662</v>
      </c>
      <c r="P117" s="36">
        <f>SUM(P105:P110)+P115</f>
        <v>4711.5420796776962</v>
      </c>
    </row>
    <row r="118" spans="1:19" ht="19.5" customHeight="1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9" x14ac:dyDescent="0.3">
      <c r="A119" s="102"/>
      <c r="B119" s="106" t="s">
        <v>148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1:19" x14ac:dyDescent="0.3">
      <c r="A120" s="102"/>
      <c r="B120" s="106" t="s">
        <v>44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2" spans="1:19" ht="21" x14ac:dyDescent="0.4">
      <c r="A122" s="101"/>
      <c r="B122" s="133" t="s">
        <v>17</v>
      </c>
      <c r="C122" s="133"/>
      <c r="D122" s="133"/>
      <c r="E122" s="133"/>
      <c r="F122" s="133"/>
      <c r="G122" s="133"/>
      <c r="H122" s="103"/>
      <c r="I122" s="103"/>
      <c r="J122" s="103"/>
      <c r="K122" s="103"/>
      <c r="L122" s="102"/>
    </row>
    <row r="123" spans="1:19" ht="39.6" customHeight="1" x14ac:dyDescent="0.3">
      <c r="A123" s="101"/>
      <c r="B123" s="138" t="s">
        <v>40</v>
      </c>
      <c r="C123" s="138"/>
      <c r="D123" s="138"/>
      <c r="E123" s="138"/>
      <c r="F123" s="138"/>
      <c r="G123" s="137" t="s">
        <v>110</v>
      </c>
      <c r="H123" s="137"/>
      <c r="I123" s="137"/>
      <c r="J123" s="137"/>
      <c r="K123" s="137"/>
      <c r="L123" s="137"/>
      <c r="M123" s="2"/>
      <c r="N123" s="77" t="s">
        <v>132</v>
      </c>
      <c r="O123" s="8"/>
      <c r="P123" s="8"/>
    </row>
    <row r="124" spans="1:19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N124" s="79" t="s">
        <v>82</v>
      </c>
      <c r="O124" s="17" t="s">
        <v>13</v>
      </c>
      <c r="P124" s="15" t="s">
        <v>14</v>
      </c>
    </row>
    <row r="125" spans="1:1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N125" s="92" t="s">
        <v>99</v>
      </c>
      <c r="O125" s="93">
        <v>236.24744326803838</v>
      </c>
      <c r="P125" s="93">
        <v>2569.6725954133535</v>
      </c>
    </row>
    <row r="126" spans="1:19" ht="18" x14ac:dyDescent="0.35">
      <c r="A126" s="102"/>
      <c r="B126" s="115" t="s">
        <v>13</v>
      </c>
      <c r="C126" s="102"/>
      <c r="D126" s="102"/>
      <c r="E126" s="102"/>
      <c r="F126" s="105" t="s">
        <v>14</v>
      </c>
      <c r="G126" s="102"/>
      <c r="H126" s="102"/>
      <c r="I126" s="102"/>
      <c r="J126" s="102"/>
      <c r="K126" s="102"/>
      <c r="L126" s="102"/>
      <c r="N126" s="7" t="s">
        <v>100</v>
      </c>
      <c r="O126" s="94">
        <v>0.53600000000000003</v>
      </c>
      <c r="P126" s="94">
        <v>139.48892475703647</v>
      </c>
    </row>
    <row r="127" spans="1:19" ht="15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N127" s="7" t="s">
        <v>101</v>
      </c>
      <c r="O127" s="94">
        <v>91.696250252385468</v>
      </c>
      <c r="P127" s="94">
        <v>1060.479859</v>
      </c>
    </row>
    <row r="128" spans="1:19" ht="15" x14ac:dyDescent="0.25">
      <c r="A128" s="10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N128" s="92" t="s">
        <v>102</v>
      </c>
      <c r="O128" s="93">
        <v>29.633017750874792</v>
      </c>
      <c r="P128" s="93">
        <v>368.30978165015262</v>
      </c>
    </row>
    <row r="129" spans="1:20" ht="15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N129" s="7" t="s">
        <v>103</v>
      </c>
      <c r="O129" s="94">
        <v>0</v>
      </c>
      <c r="P129" s="94">
        <v>0</v>
      </c>
    </row>
    <row r="130" spans="1:20" x14ac:dyDescent="0.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N130" s="92" t="s">
        <v>104</v>
      </c>
      <c r="O130" s="93">
        <v>32.975357048390237</v>
      </c>
      <c r="P130" s="93">
        <v>392.74299252419758</v>
      </c>
    </row>
    <row r="131" spans="1:20" x14ac:dyDescent="0.3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N131" s="92" t="s">
        <v>105</v>
      </c>
      <c r="O131" s="93">
        <v>27.236502270000003</v>
      </c>
      <c r="P131" s="93">
        <v>81.819203535276316</v>
      </c>
    </row>
    <row r="132" spans="1:20" x14ac:dyDescent="0.3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N132" s="92" t="s">
        <v>106</v>
      </c>
      <c r="O132" s="23"/>
      <c r="P132" s="23"/>
    </row>
    <row r="133" spans="1:20" ht="15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N133" s="22"/>
      <c r="O133" s="23"/>
      <c r="P133" s="23"/>
    </row>
    <row r="134" spans="1:20" ht="1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N134" s="21"/>
      <c r="O134" s="20"/>
      <c r="P134" s="20"/>
    </row>
    <row r="135" spans="1:20" ht="1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N135" s="8"/>
      <c r="O135" s="8"/>
      <c r="P135" s="8"/>
    </row>
    <row r="136" spans="1:20" ht="15.6" x14ac:dyDescent="0.3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N136" s="24" t="s">
        <v>152</v>
      </c>
      <c r="O136" s="17" t="s">
        <v>13</v>
      </c>
      <c r="P136" s="15" t="s">
        <v>14</v>
      </c>
    </row>
    <row r="137" spans="1:20" ht="15.6" x14ac:dyDescent="0.3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N137" s="25" t="s">
        <v>31</v>
      </c>
      <c r="O137" s="34">
        <f>(SUM(O138:O140))</f>
        <v>234.39607008491794</v>
      </c>
      <c r="P137" s="34">
        <f>(SUM(P138:P140))</f>
        <v>2352.0647141229801</v>
      </c>
      <c r="R137" t="s">
        <v>133</v>
      </c>
    </row>
    <row r="138" spans="1:20" ht="15.6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N138" s="26" t="s">
        <v>167</v>
      </c>
      <c r="O138" s="34">
        <f>O125-O127</f>
        <v>144.55119301565293</v>
      </c>
      <c r="P138" s="34">
        <f>P125-P127</f>
        <v>1509.1927364133535</v>
      </c>
      <c r="R138" t="s">
        <v>134</v>
      </c>
      <c r="S138" s="33">
        <f>O138/O$137</f>
        <v>0.61669631646675793</v>
      </c>
      <c r="T138" s="33">
        <f>P138/P$137</f>
        <v>0.64164592383508878</v>
      </c>
    </row>
    <row r="139" spans="1:20" ht="1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N139" s="27" t="s">
        <v>34</v>
      </c>
      <c r="O139" s="34">
        <f>O128-O129</f>
        <v>29.633017750874792</v>
      </c>
      <c r="P139" s="34">
        <f>P128-P129</f>
        <v>368.30978165015262</v>
      </c>
      <c r="R139" t="s">
        <v>135</v>
      </c>
      <c r="S139" s="33">
        <f t="shared" ref="S139:T140" si="4">O139/O$137</f>
        <v>0.12642284377950205</v>
      </c>
      <c r="T139" s="33">
        <f t="shared" si="4"/>
        <v>0.1565899864228375</v>
      </c>
    </row>
    <row r="140" spans="1:20" x14ac:dyDescent="0.3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N140" s="27" t="s">
        <v>166</v>
      </c>
      <c r="O140" s="34">
        <f>O130+O131</f>
        <v>60.211859318390239</v>
      </c>
      <c r="P140" s="34">
        <f>P130+P131</f>
        <v>474.56219605947388</v>
      </c>
      <c r="R140" t="s">
        <v>136</v>
      </c>
      <c r="S140" s="33">
        <f t="shared" si="4"/>
        <v>0.2568808397537401</v>
      </c>
      <c r="T140" s="33">
        <f t="shared" si="4"/>
        <v>0.20176408974207369</v>
      </c>
    </row>
    <row r="141" spans="1:20" ht="15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O141" s="36"/>
      <c r="P141" s="36"/>
    </row>
    <row r="142" spans="1:20" ht="15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R142" s="84" t="s">
        <v>130</v>
      </c>
    </row>
    <row r="143" spans="1:20" ht="15.6" x14ac:dyDescent="0.3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N143" s="84" t="s">
        <v>131</v>
      </c>
      <c r="O143" s="34" t="s">
        <v>13</v>
      </c>
      <c r="P143" s="35" t="s">
        <v>14</v>
      </c>
      <c r="Q143" s="28"/>
      <c r="R143" s="34" t="s">
        <v>13</v>
      </c>
      <c r="S143" s="35" t="s">
        <v>14</v>
      </c>
      <c r="T143" s="28"/>
    </row>
    <row r="144" spans="1:20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N144" s="18" t="s">
        <v>26</v>
      </c>
      <c r="O144" s="34">
        <v>8.9415437598273595</v>
      </c>
      <c r="P144" s="34">
        <v>82.71645255982736</v>
      </c>
      <c r="Q144" s="29"/>
      <c r="R144" s="111">
        <f>O144/O$150</f>
        <v>3.8147157316195536E-2</v>
      </c>
      <c r="S144" s="111">
        <f>P144/P$150</f>
        <v>3.5167592142833555E-2</v>
      </c>
      <c r="T144" s="29"/>
    </row>
    <row r="145" spans="1:20" ht="15.6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N145" s="18" t="s">
        <v>28</v>
      </c>
      <c r="O145" s="34">
        <v>36.225538202115231</v>
      </c>
      <c r="P145" s="34">
        <v>293.95875002000002</v>
      </c>
      <c r="Q145" s="30"/>
      <c r="R145" s="111">
        <f>O145/O$150</f>
        <v>0.15454840257770233</v>
      </c>
      <c r="S145" s="111">
        <f>P145/P$150</f>
        <v>0.12497902300686024</v>
      </c>
      <c r="T145" s="30"/>
    </row>
    <row r="146" spans="1:20" ht="15.75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N146" s="18" t="s">
        <v>33</v>
      </c>
      <c r="O146" s="34">
        <v>31.84701467441252</v>
      </c>
      <c r="P146" s="34">
        <v>359.59276477999998</v>
      </c>
      <c r="R146" s="111">
        <f t="shared" ref="R146:S148" si="5">O146/O$150</f>
        <v>0.13586838150859293</v>
      </c>
      <c r="S146" s="111">
        <f t="shared" si="5"/>
        <v>0.15288387373902773</v>
      </c>
    </row>
    <row r="147" spans="1:20" ht="15.6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N147" s="18" t="s">
        <v>25</v>
      </c>
      <c r="O147" s="34">
        <v>143.536419</v>
      </c>
      <c r="P147" s="34">
        <v>1461.0567176631525</v>
      </c>
      <c r="R147" s="111">
        <f>O147/O$150</f>
        <v>0.61236700320103077</v>
      </c>
      <c r="S147" s="111">
        <f t="shared" si="5"/>
        <v>0.6211804925647807</v>
      </c>
    </row>
    <row r="148" spans="1:20" ht="15.7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N148" s="18" t="s">
        <v>24</v>
      </c>
      <c r="O148" s="34">
        <v>13.845554448562874</v>
      </c>
      <c r="P148" s="34">
        <v>154.74002910000002</v>
      </c>
      <c r="R148" s="111">
        <f t="shared" si="5"/>
        <v>5.9069055396478491E-2</v>
      </c>
      <c r="S148" s="111">
        <f t="shared" si="5"/>
        <v>6.5789018546497907E-2</v>
      </c>
    </row>
    <row r="149" spans="1:20" ht="15.7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18"/>
      <c r="O149" s="36"/>
      <c r="P149" s="36"/>
    </row>
    <row r="150" spans="1:20" ht="15.75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N150" s="18" t="s">
        <v>30</v>
      </c>
      <c r="O150" s="34">
        <f>SUM(O144:O148)</f>
        <v>234.39607008491797</v>
      </c>
      <c r="P150" s="34">
        <f>SUM(P144:P148)</f>
        <v>2352.0647141229797</v>
      </c>
    </row>
    <row r="151" spans="1:20" ht="15" x14ac:dyDescent="0.25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0" ht="15" x14ac:dyDescent="0.25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20" x14ac:dyDescent="0.3">
      <c r="A153" s="102"/>
      <c r="B153" s="106" t="s">
        <v>148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5" spans="1:20" ht="21" x14ac:dyDescent="0.4">
      <c r="A155" s="101"/>
      <c r="B155" s="133" t="s">
        <v>147</v>
      </c>
      <c r="C155" s="133"/>
      <c r="D155" s="133"/>
      <c r="E155" s="133"/>
      <c r="F155" s="133"/>
      <c r="G155" s="103"/>
      <c r="H155" s="103"/>
      <c r="I155" s="103"/>
      <c r="J155" s="103"/>
      <c r="K155" s="103"/>
      <c r="L155" s="102"/>
      <c r="R155" s="84" t="s">
        <v>159</v>
      </c>
    </row>
    <row r="156" spans="1:20" ht="28.2" customHeight="1" x14ac:dyDescent="0.3">
      <c r="A156" s="101"/>
      <c r="B156" s="138" t="s">
        <v>150</v>
      </c>
      <c r="C156" s="138"/>
      <c r="D156" s="138"/>
      <c r="E156" s="138"/>
      <c r="F156" s="138"/>
      <c r="G156" s="137" t="s">
        <v>151</v>
      </c>
      <c r="H156" s="137"/>
      <c r="I156" s="137"/>
      <c r="J156" s="137"/>
      <c r="K156" s="137"/>
      <c r="L156" s="137"/>
      <c r="N156" s="114" t="s">
        <v>67</v>
      </c>
      <c r="O156" s="17" t="s">
        <v>13</v>
      </c>
      <c r="P156" s="15" t="s">
        <v>14</v>
      </c>
      <c r="R156" s="34" t="s">
        <v>13</v>
      </c>
      <c r="S156" s="35" t="s">
        <v>14</v>
      </c>
    </row>
    <row r="157" spans="1:20" ht="15.6" x14ac:dyDescent="0.3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25" t="s">
        <v>154</v>
      </c>
      <c r="O157" s="34">
        <v>18.603335165611053</v>
      </c>
      <c r="P157" s="34">
        <v>256.01815940211753</v>
      </c>
      <c r="R157" s="111">
        <f>O157/O$161</f>
        <v>7.7697707049861967E-2</v>
      </c>
      <c r="S157" s="111">
        <f>P157/P$161</f>
        <v>7.3243137069907011E-2</v>
      </c>
    </row>
    <row r="158" spans="1:20" ht="18" x14ac:dyDescent="0.35">
      <c r="A158" s="102"/>
      <c r="B158" s="115" t="s">
        <v>13</v>
      </c>
      <c r="C158" s="102"/>
      <c r="D158" s="102"/>
      <c r="E158" s="102"/>
      <c r="F158" s="105" t="s">
        <v>14</v>
      </c>
      <c r="G158" s="102"/>
      <c r="H158" s="102"/>
      <c r="I158" s="102"/>
      <c r="J158" s="102"/>
      <c r="K158" s="102"/>
      <c r="L158" s="102"/>
      <c r="N158" s="26" t="s">
        <v>156</v>
      </c>
      <c r="O158" s="34">
        <v>34.534504835798337</v>
      </c>
      <c r="P158" s="34">
        <v>453.016347</v>
      </c>
      <c r="R158" s="111">
        <f t="shared" ref="R158:S160" si="6">O158/O$161</f>
        <v>0.14423498883167948</v>
      </c>
      <c r="S158" s="111">
        <f t="shared" si="6"/>
        <v>0.12960150356410663</v>
      </c>
    </row>
    <row r="159" spans="1:20" ht="18.75" x14ac:dyDescent="0.3">
      <c r="A159" s="102"/>
      <c r="B159" s="102"/>
      <c r="C159" s="102"/>
      <c r="D159" s="102"/>
      <c r="E159" s="102"/>
      <c r="F159" s="105"/>
      <c r="G159" s="102"/>
      <c r="H159" s="102"/>
      <c r="I159" s="102"/>
      <c r="J159" s="102"/>
      <c r="K159" s="102"/>
      <c r="L159" s="102"/>
      <c r="N159" s="27" t="s">
        <v>157</v>
      </c>
      <c r="O159" s="34">
        <v>180.67338872153724</v>
      </c>
      <c r="P159" s="34">
        <v>2713.0568480789875</v>
      </c>
      <c r="R159" s="111">
        <f t="shared" si="6"/>
        <v>0.7545909324120238</v>
      </c>
      <c r="S159" s="111">
        <f t="shared" si="6"/>
        <v>0.77616679639583253</v>
      </c>
    </row>
    <row r="160" spans="1:20" ht="15" x14ac:dyDescent="0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N160" s="27" t="s">
        <v>155</v>
      </c>
      <c r="O160" s="34">
        <v>5.6210000000000004</v>
      </c>
      <c r="P160" s="34">
        <v>73.36459735450056</v>
      </c>
      <c r="R160" s="111">
        <f t="shared" si="6"/>
        <v>2.3476371706434761E-2</v>
      </c>
      <c r="S160" s="111">
        <f t="shared" si="6"/>
        <v>2.0988562970153821E-2</v>
      </c>
    </row>
    <row r="161" spans="1:19" ht="15.75" x14ac:dyDescent="0.25">
      <c r="A161" s="103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N161" s="18" t="s">
        <v>30</v>
      </c>
      <c r="O161" s="34">
        <f>SUM(O157:O160)</f>
        <v>239.43222872294663</v>
      </c>
      <c r="P161" s="34">
        <f>SUM(P157:P160)</f>
        <v>3495.4559518356054</v>
      </c>
    </row>
    <row r="162" spans="1:19" ht="15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R162" s="84" t="s">
        <v>158</v>
      </c>
    </row>
    <row r="163" spans="1:19" x14ac:dyDescent="0.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N163" s="84" t="s">
        <v>153</v>
      </c>
      <c r="O163" s="34" t="s">
        <v>13</v>
      </c>
      <c r="P163" s="35" t="s">
        <v>14</v>
      </c>
      <c r="R163" s="34" t="s">
        <v>13</v>
      </c>
      <c r="S163" s="35" t="s">
        <v>14</v>
      </c>
    </row>
    <row r="164" spans="1:19" ht="15.6" x14ac:dyDescent="0.3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N164" s="18" t="s">
        <v>25</v>
      </c>
      <c r="O164" s="34">
        <v>5.6210000000000004</v>
      </c>
      <c r="P164" s="34">
        <v>77.612089756618104</v>
      </c>
      <c r="R164" s="111">
        <f>O164/O$168</f>
        <v>2.3476371706434761E-2</v>
      </c>
      <c r="S164" s="111">
        <f>P164/P$168</f>
        <v>2.2203709852461694E-2</v>
      </c>
    </row>
    <row r="165" spans="1:19" ht="15.7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N165" s="18" t="s">
        <v>26</v>
      </c>
      <c r="O165" s="34">
        <v>0.35502575000000003</v>
      </c>
      <c r="P165" s="34">
        <v>6.1607507600000009</v>
      </c>
      <c r="R165" s="111">
        <f t="shared" ref="R165:S166" si="7">O165/O$168</f>
        <v>1.4827817954733643E-3</v>
      </c>
      <c r="S165" s="111">
        <f t="shared" si="7"/>
        <v>1.7625027592651371E-3</v>
      </c>
    </row>
    <row r="166" spans="1:19" ht="15.75" x14ac:dyDescent="0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N166" s="18" t="s">
        <v>163</v>
      </c>
      <c r="O166" s="34">
        <v>233.45620297294664</v>
      </c>
      <c r="P166" s="34">
        <v>3411.6831113189874</v>
      </c>
      <c r="R166" s="111">
        <f t="shared" si="7"/>
        <v>0.97504084649809186</v>
      </c>
      <c r="S166" s="111">
        <f t="shared" si="7"/>
        <v>0.97603378738827318</v>
      </c>
    </row>
    <row r="167" spans="1:19" ht="15.75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N167" s="32"/>
      <c r="O167" s="34"/>
      <c r="P167" s="34"/>
      <c r="R167" s="111"/>
      <c r="S167" s="111"/>
    </row>
    <row r="168" spans="1:19" ht="15.75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N168" s="18" t="s">
        <v>30</v>
      </c>
      <c r="O168" s="34">
        <f>SUM(O164:O167)</f>
        <v>239.43222872294663</v>
      </c>
      <c r="P168" s="34">
        <f>SUM(P164:P167)</f>
        <v>3495.4559518356054</v>
      </c>
    </row>
    <row r="169" spans="1:19" ht="1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P169" s="36"/>
    </row>
    <row r="170" spans="1:19" ht="15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9" ht="15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9" ht="15" x14ac:dyDescent="0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9" ht="15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9" ht="15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9" ht="1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9" ht="15" x14ac:dyDescent="0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9" ht="15" x14ac:dyDescent="0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9" ht="1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9" ht="1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9" ht="15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1:19" ht="15" x14ac:dyDescent="0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9" ht="15" x14ac:dyDescent="0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9" ht="15" x14ac:dyDescent="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19" ht="15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9" ht="15" x14ac:dyDescent="0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9" x14ac:dyDescent="0.3">
      <c r="A186" s="102"/>
      <c r="B186" s="106" t="s">
        <v>148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8" spans="1:19" ht="14.25" customHeight="1" thickBot="1" x14ac:dyDescent="0.45">
      <c r="A188" s="103"/>
      <c r="B188" s="109"/>
      <c r="C188" s="103"/>
      <c r="D188" s="103"/>
      <c r="E188" s="103"/>
      <c r="F188" s="103"/>
      <c r="G188" s="1"/>
      <c r="H188" s="103"/>
      <c r="I188" s="103"/>
      <c r="J188" s="103"/>
      <c r="K188" s="103"/>
      <c r="L188" s="102"/>
      <c r="O188" s="8"/>
      <c r="P188" s="8"/>
    </row>
    <row r="189" spans="1:19" ht="49.8" customHeight="1" thickBot="1" x14ac:dyDescent="0.45">
      <c r="A189" s="101"/>
      <c r="B189" s="133" t="s">
        <v>164</v>
      </c>
      <c r="C189" s="133"/>
      <c r="D189" s="133"/>
      <c r="E189" s="133"/>
      <c r="F189" s="133"/>
      <c r="G189" s="1"/>
      <c r="H189" s="139" t="s">
        <v>113</v>
      </c>
      <c r="I189" s="139"/>
      <c r="J189" s="139"/>
      <c r="K189" s="139"/>
      <c r="L189" s="139"/>
      <c r="N189" s="31" t="s">
        <v>137</v>
      </c>
      <c r="O189" s="9" t="s">
        <v>13</v>
      </c>
      <c r="P189" s="9" t="s">
        <v>14</v>
      </c>
      <c r="R189" t="s">
        <v>206</v>
      </c>
    </row>
    <row r="190" spans="1:19" ht="15.6" x14ac:dyDescent="0.3">
      <c r="A190" s="101"/>
      <c r="B190" s="135" t="s">
        <v>55</v>
      </c>
      <c r="C190" s="135"/>
      <c r="D190" s="135"/>
      <c r="E190" s="135"/>
      <c r="F190" s="135"/>
      <c r="G190" s="19"/>
      <c r="H190" s="102"/>
      <c r="I190" s="102"/>
      <c r="J190" s="102"/>
      <c r="K190" s="102"/>
      <c r="L190" s="102"/>
      <c r="N190" t="s">
        <v>56</v>
      </c>
      <c r="O190" s="34">
        <v>45.493720612100617</v>
      </c>
      <c r="P190" s="34">
        <v>516.4193348107973</v>
      </c>
      <c r="R190" s="33">
        <f>O190/O$196</f>
        <v>4.8474369577261422E-2</v>
      </c>
      <c r="S190" s="33">
        <f>P190/P$196</f>
        <v>6.7013816140997592E-2</v>
      </c>
    </row>
    <row r="191" spans="1:19" x14ac:dyDescent="0.3">
      <c r="A191" s="102"/>
      <c r="B191" s="102"/>
      <c r="C191" s="102"/>
      <c r="D191" s="102"/>
      <c r="E191" s="102"/>
      <c r="F191" s="102"/>
      <c r="H191" s="102"/>
      <c r="I191" s="102"/>
      <c r="J191" s="102"/>
      <c r="K191" s="102"/>
      <c r="L191" s="102"/>
      <c r="N191" t="s">
        <v>57</v>
      </c>
      <c r="O191" s="34">
        <v>494.24136937958696</v>
      </c>
      <c r="P191" s="34">
        <v>4127.0575579288097</v>
      </c>
      <c r="R191" s="33">
        <f t="shared" ref="R191:S194" si="8">O191/O$196</f>
        <v>0.52662298175070366</v>
      </c>
      <c r="S191" s="33">
        <f t="shared" si="8"/>
        <v>0.53555290777732756</v>
      </c>
    </row>
    <row r="192" spans="1:19" ht="18" x14ac:dyDescent="0.35">
      <c r="A192" s="102"/>
      <c r="B192" s="115" t="s">
        <v>13</v>
      </c>
      <c r="C192" s="102"/>
      <c r="D192" s="102"/>
      <c r="E192" s="102"/>
      <c r="F192" s="105" t="s">
        <v>14</v>
      </c>
      <c r="H192" s="102"/>
      <c r="I192" s="102"/>
      <c r="J192" s="102"/>
      <c r="K192" s="102"/>
      <c r="L192" s="102"/>
      <c r="N192" t="s">
        <v>58</v>
      </c>
      <c r="O192" s="34">
        <v>159.6593139793635</v>
      </c>
      <c r="P192" s="34">
        <v>1005.9931509512257</v>
      </c>
      <c r="R192" s="33">
        <f t="shared" si="8"/>
        <v>0.17011984265426586</v>
      </c>
      <c r="S192" s="33">
        <f t="shared" si="8"/>
        <v>0.13054398918206181</v>
      </c>
    </row>
    <row r="193" spans="1:19" x14ac:dyDescent="0.3">
      <c r="A193" s="102"/>
      <c r="B193" s="102"/>
      <c r="C193" s="102"/>
      <c r="D193" s="102"/>
      <c r="E193" s="102"/>
      <c r="F193" s="102"/>
      <c r="H193" s="102"/>
      <c r="I193" s="102"/>
      <c r="J193" s="102"/>
      <c r="K193" s="102"/>
      <c r="L193" s="102"/>
      <c r="N193" t="s">
        <v>59</v>
      </c>
      <c r="O193" s="34">
        <v>189.5334957472086</v>
      </c>
      <c r="P193" s="34">
        <v>1631.9349999999995</v>
      </c>
      <c r="R193" s="33">
        <f t="shared" si="8"/>
        <v>0.20195131540146577</v>
      </c>
      <c r="S193" s="33">
        <f t="shared" si="8"/>
        <v>0.21177013460219563</v>
      </c>
    </row>
    <row r="194" spans="1:19" x14ac:dyDescent="0.3">
      <c r="A194" s="102"/>
      <c r="B194" s="102"/>
      <c r="C194" s="102"/>
      <c r="D194" s="102"/>
      <c r="E194" s="102"/>
      <c r="F194" s="102"/>
      <c r="H194" s="102"/>
      <c r="I194" s="102"/>
      <c r="J194" s="102"/>
      <c r="K194" s="102"/>
      <c r="L194" s="102"/>
      <c r="N194" t="s">
        <v>60</v>
      </c>
      <c r="O194" s="34">
        <v>49.58292587566438</v>
      </c>
      <c r="P194" s="34">
        <v>424.75712627493999</v>
      </c>
      <c r="R194" s="33">
        <f t="shared" si="8"/>
        <v>5.2831490616303212E-2</v>
      </c>
      <c r="S194" s="33">
        <f t="shared" si="8"/>
        <v>5.5119152297417401E-2</v>
      </c>
    </row>
    <row r="195" spans="1:19" ht="15" x14ac:dyDescent="0.25">
      <c r="A195" s="103"/>
      <c r="B195" s="102"/>
      <c r="C195" s="102"/>
      <c r="D195" s="102"/>
      <c r="E195" s="102"/>
      <c r="F195" s="102"/>
      <c r="H195" s="102"/>
      <c r="I195" s="102"/>
      <c r="J195" s="102"/>
      <c r="K195" s="102"/>
      <c r="L195" s="102"/>
      <c r="O195" s="34"/>
      <c r="P195" s="34"/>
      <c r="R195" s="33"/>
      <c r="S195" s="33"/>
    </row>
    <row r="196" spans="1:19" ht="15" x14ac:dyDescent="0.25">
      <c r="A196" s="102"/>
      <c r="B196" s="102"/>
      <c r="C196" s="102"/>
      <c r="D196" s="102"/>
      <c r="E196" s="102"/>
      <c r="F196" s="102"/>
      <c r="H196" s="102"/>
      <c r="I196" s="102"/>
      <c r="J196" s="102"/>
      <c r="K196" s="102"/>
      <c r="L196" s="102"/>
      <c r="N196" t="s">
        <v>30</v>
      </c>
      <c r="O196" s="34">
        <f>SUM(O190:O194)</f>
        <v>938.5108255939241</v>
      </c>
      <c r="P196" s="34">
        <f>SUM(P190:P194)</f>
        <v>7706.1621699657726</v>
      </c>
    </row>
    <row r="197" spans="1:19" ht="15" x14ac:dyDescent="0.25">
      <c r="A197" s="102"/>
      <c r="B197" s="102"/>
      <c r="C197" s="102"/>
      <c r="D197" s="102"/>
      <c r="E197" s="102"/>
      <c r="F197" s="102"/>
      <c r="H197" s="102"/>
      <c r="I197" s="102"/>
      <c r="J197" s="102"/>
      <c r="K197" s="102"/>
      <c r="L197" s="102"/>
      <c r="O197" s="36"/>
      <c r="P197" s="36"/>
    </row>
    <row r="198" spans="1:19" ht="15" x14ac:dyDescent="0.25">
      <c r="A198" s="102"/>
      <c r="B198" s="102"/>
      <c r="C198" s="102"/>
      <c r="D198" s="102"/>
      <c r="E198" s="102"/>
      <c r="F198" s="102"/>
      <c r="H198" s="102"/>
      <c r="I198" s="102"/>
      <c r="J198" s="102"/>
      <c r="K198" s="102"/>
      <c r="L198" s="102"/>
      <c r="O198" s="36"/>
      <c r="P198" s="36"/>
    </row>
    <row r="199" spans="1:19" ht="15" x14ac:dyDescent="0.25">
      <c r="A199" s="102"/>
      <c r="B199" s="102"/>
      <c r="C199" s="102"/>
      <c r="D199" s="102"/>
      <c r="E199" s="102"/>
      <c r="F199" s="102"/>
      <c r="H199" s="102"/>
      <c r="I199" s="102"/>
      <c r="J199" s="102"/>
      <c r="K199" s="102"/>
      <c r="L199" s="102"/>
      <c r="N199" s="84"/>
      <c r="O199" s="37"/>
      <c r="P199" s="38"/>
    </row>
    <row r="200" spans="1:19" ht="15" x14ac:dyDescent="0.25">
      <c r="A200" s="102"/>
      <c r="B200" s="102"/>
      <c r="C200" s="102"/>
      <c r="D200" s="102"/>
      <c r="E200" s="102"/>
      <c r="F200" s="102"/>
      <c r="H200" s="102"/>
      <c r="I200" s="102"/>
      <c r="J200" s="102"/>
      <c r="K200" s="102"/>
      <c r="L200" s="102"/>
    </row>
    <row r="201" spans="1:19" ht="15" x14ac:dyDescent="0.25">
      <c r="A201" s="102"/>
      <c r="B201" s="102"/>
      <c r="C201" s="102"/>
      <c r="D201" s="102"/>
      <c r="E201" s="102"/>
      <c r="F201" s="102"/>
      <c r="H201" s="102"/>
      <c r="I201" s="102"/>
      <c r="J201" s="102"/>
      <c r="K201" s="102"/>
      <c r="L201" s="102"/>
    </row>
    <row r="202" spans="1:19" ht="15" x14ac:dyDescent="0.25">
      <c r="A202" s="102"/>
      <c r="B202" s="102"/>
      <c r="C202" s="102"/>
      <c r="D202" s="102"/>
      <c r="E202" s="102"/>
      <c r="F202" s="102"/>
      <c r="H202" s="102"/>
      <c r="I202" s="102"/>
      <c r="J202" s="102"/>
      <c r="K202" s="102"/>
      <c r="L202" s="102"/>
    </row>
    <row r="203" spans="1:19" ht="15" x14ac:dyDescent="0.25">
      <c r="A203" s="102"/>
      <c r="B203" s="102"/>
      <c r="C203" s="102"/>
      <c r="D203" s="102"/>
      <c r="E203" s="102"/>
      <c r="F203" s="102"/>
      <c r="H203" s="102"/>
      <c r="I203" s="102"/>
      <c r="J203" s="102"/>
      <c r="K203" s="102"/>
      <c r="L203" s="102"/>
    </row>
    <row r="204" spans="1:19" ht="15" x14ac:dyDescent="0.25">
      <c r="A204" s="102"/>
      <c r="B204" s="102"/>
      <c r="C204" s="102"/>
      <c r="D204" s="102"/>
      <c r="E204" s="102"/>
      <c r="F204" s="102"/>
      <c r="H204" s="102"/>
      <c r="I204" s="102"/>
      <c r="J204" s="102"/>
      <c r="K204" s="102"/>
      <c r="L204" s="102"/>
    </row>
    <row r="205" spans="1:19" ht="15" x14ac:dyDescent="0.25">
      <c r="A205" s="102"/>
      <c r="B205" s="102"/>
      <c r="C205" s="102"/>
      <c r="D205" s="102"/>
      <c r="E205" s="102"/>
      <c r="F205" s="102"/>
      <c r="H205" s="102"/>
      <c r="I205" s="102"/>
      <c r="J205" s="102"/>
      <c r="K205" s="102"/>
      <c r="L205" s="102"/>
    </row>
    <row r="206" spans="1:19" ht="15" x14ac:dyDescent="0.25">
      <c r="A206" s="102"/>
      <c r="B206" s="102"/>
      <c r="C206" s="102"/>
      <c r="D206" s="102"/>
      <c r="E206" s="102"/>
      <c r="F206" s="102"/>
      <c r="H206" s="102"/>
      <c r="I206" s="102"/>
      <c r="J206" s="102"/>
      <c r="K206" s="102"/>
      <c r="L206" s="102"/>
      <c r="M206" s="95"/>
      <c r="N206" s="95"/>
      <c r="O206" s="96"/>
      <c r="P206" s="96"/>
    </row>
    <row r="207" spans="1:19" ht="15" x14ac:dyDescent="0.25">
      <c r="A207" s="102"/>
      <c r="B207" s="102"/>
      <c r="C207" s="102"/>
      <c r="D207" s="102"/>
      <c r="E207" s="102"/>
      <c r="F207" s="102"/>
      <c r="H207" s="102"/>
      <c r="I207" s="102"/>
      <c r="J207" s="102"/>
      <c r="K207" s="102"/>
      <c r="L207" s="102"/>
    </row>
    <row r="208" spans="1:19" ht="15" x14ac:dyDescent="0.25">
      <c r="A208" s="102"/>
      <c r="B208" s="102"/>
      <c r="C208" s="102"/>
      <c r="D208" s="102"/>
      <c r="E208" s="102"/>
      <c r="F208" s="102"/>
      <c r="H208" s="102"/>
      <c r="I208" s="102"/>
      <c r="J208" s="102"/>
      <c r="K208" s="102"/>
      <c r="L208" s="102"/>
    </row>
    <row r="209" spans="1:21" ht="15" thickBot="1" x14ac:dyDescent="0.35">
      <c r="A209" s="102"/>
      <c r="B209" s="102"/>
      <c r="C209" s="102"/>
      <c r="D209" s="102"/>
      <c r="E209" s="102"/>
      <c r="F209" s="102"/>
      <c r="H209" s="102"/>
      <c r="I209" s="102"/>
      <c r="J209" s="102"/>
      <c r="K209" s="102"/>
      <c r="L209" s="102"/>
      <c r="N209" s="113" t="s">
        <v>138</v>
      </c>
      <c r="O209" s="8"/>
      <c r="P209" s="8"/>
      <c r="R209" s="84" t="s">
        <v>139</v>
      </c>
    </row>
    <row r="210" spans="1:21" ht="15" thickBot="1" x14ac:dyDescent="0.35">
      <c r="A210" s="102"/>
      <c r="B210" s="102"/>
      <c r="C210" s="102"/>
      <c r="D210" s="102"/>
      <c r="E210" s="102"/>
      <c r="F210" s="102"/>
      <c r="H210" s="102"/>
      <c r="I210" s="102"/>
      <c r="J210" s="102"/>
      <c r="K210" s="102"/>
      <c r="L210" s="102"/>
      <c r="N210" s="9"/>
      <c r="O210" s="9" t="s">
        <v>13</v>
      </c>
      <c r="P210" s="9" t="s">
        <v>14</v>
      </c>
      <c r="R210" s="9" t="s">
        <v>13</v>
      </c>
      <c r="S210" s="9" t="s">
        <v>14</v>
      </c>
    </row>
    <row r="211" spans="1:21" ht="15" x14ac:dyDescent="0.25">
      <c r="A211" s="102"/>
      <c r="B211" s="102"/>
      <c r="C211" s="102"/>
      <c r="D211" s="102"/>
      <c r="E211" s="102"/>
      <c r="F211" s="102"/>
      <c r="H211" s="102"/>
      <c r="I211" s="102"/>
      <c r="J211" s="102"/>
      <c r="K211" s="102"/>
      <c r="L211" s="102"/>
      <c r="N211" s="10" t="s">
        <v>20</v>
      </c>
      <c r="O211" s="34">
        <f>SUM(O212:O215)</f>
        <v>419.83829828559266</v>
      </c>
      <c r="P211" s="34">
        <f>SUM(P212:P215)</f>
        <v>5338.6198026668026</v>
      </c>
      <c r="R211" s="33">
        <f>O211/O$218</f>
        <v>0.82074280121555143</v>
      </c>
      <c r="S211" s="33">
        <f>P211/P$218</f>
        <v>0.83427670843248403</v>
      </c>
    </row>
    <row r="212" spans="1:21" ht="15" x14ac:dyDescent="0.25">
      <c r="A212" s="102"/>
      <c r="B212" s="102"/>
      <c r="C212" s="102"/>
      <c r="D212" s="102"/>
      <c r="E212" s="102"/>
      <c r="F212" s="102"/>
      <c r="H212" s="102"/>
      <c r="I212" s="102"/>
      <c r="J212" s="102"/>
      <c r="K212" s="102"/>
      <c r="L212" s="102"/>
      <c r="N212" s="11" t="s">
        <v>114</v>
      </c>
      <c r="O212" s="34">
        <v>224.12001735470807</v>
      </c>
      <c r="P212" s="34">
        <v>2924.2187915342138</v>
      </c>
      <c r="R212" s="33">
        <f t="shared" ref="R212:S216" si="9">O212/O$218</f>
        <v>0.43813270871980725</v>
      </c>
      <c r="S212" s="33">
        <f t="shared" si="9"/>
        <v>0.45697347222945567</v>
      </c>
      <c r="T212" s="33"/>
      <c r="U212" s="33"/>
    </row>
    <row r="213" spans="1:21" ht="15" x14ac:dyDescent="0.25">
      <c r="A213" s="102"/>
      <c r="B213" s="102"/>
      <c r="C213" s="102"/>
      <c r="D213" s="102"/>
      <c r="E213" s="102"/>
      <c r="F213" s="102"/>
      <c r="H213" s="102"/>
      <c r="I213" s="102"/>
      <c r="J213" s="102"/>
      <c r="K213" s="102"/>
      <c r="L213" s="102"/>
      <c r="N213" s="11" t="s">
        <v>22</v>
      </c>
      <c r="O213" s="34">
        <v>41.298905850706127</v>
      </c>
      <c r="P213" s="34">
        <v>459.79630259744005</v>
      </c>
      <c r="R213" s="33">
        <f t="shared" si="9"/>
        <v>8.0735320749581688E-2</v>
      </c>
      <c r="S213" s="33">
        <f t="shared" si="9"/>
        <v>7.185328044690506E-2</v>
      </c>
      <c r="T213" s="33"/>
      <c r="U213" s="33"/>
    </row>
    <row r="214" spans="1:21" ht="15" x14ac:dyDescent="0.25">
      <c r="A214" s="102"/>
      <c r="B214" s="102"/>
      <c r="C214" s="102"/>
      <c r="D214" s="102"/>
      <c r="E214" s="102"/>
      <c r="F214" s="102"/>
      <c r="H214" s="102"/>
      <c r="I214" s="102"/>
      <c r="J214" s="102"/>
      <c r="K214" s="102"/>
      <c r="L214" s="102"/>
      <c r="N214" s="11" t="s">
        <v>115</v>
      </c>
      <c r="O214" s="34">
        <v>150.86037508017844</v>
      </c>
      <c r="P214" s="34">
        <v>1923.1835452244393</v>
      </c>
      <c r="R214" s="33">
        <f t="shared" si="9"/>
        <v>0.29491727491594449</v>
      </c>
      <c r="S214" s="33">
        <f t="shared" si="9"/>
        <v>0.30053970822568793</v>
      </c>
      <c r="T214" s="33"/>
      <c r="U214" s="33"/>
    </row>
    <row r="215" spans="1:21" x14ac:dyDescent="0.3">
      <c r="A215" s="102"/>
      <c r="B215" s="102"/>
      <c r="C215" s="102"/>
      <c r="D215" s="102"/>
      <c r="E215" s="102"/>
      <c r="F215" s="102"/>
      <c r="H215" s="102"/>
      <c r="I215" s="102"/>
      <c r="J215" s="102"/>
      <c r="K215" s="102"/>
      <c r="L215" s="102"/>
      <c r="N215" s="11" t="s">
        <v>116</v>
      </c>
      <c r="O215" s="34">
        <v>3.5590000000000002</v>
      </c>
      <c r="P215" s="34">
        <v>31.421163310709488</v>
      </c>
      <c r="R215" s="33">
        <f t="shared" si="9"/>
        <v>6.9574968302180424E-3</v>
      </c>
      <c r="S215" s="33">
        <f t="shared" si="9"/>
        <v>4.9102475304354104E-3</v>
      </c>
      <c r="T215" s="33"/>
      <c r="U215" s="33"/>
    </row>
    <row r="216" spans="1:21" ht="15.75" thickBot="1" x14ac:dyDescent="0.3">
      <c r="A216" s="102"/>
      <c r="B216" s="102"/>
      <c r="C216" s="102"/>
      <c r="D216" s="102"/>
      <c r="E216" s="102"/>
      <c r="F216" s="102"/>
      <c r="H216" s="102"/>
      <c r="I216" s="102"/>
      <c r="J216" s="102"/>
      <c r="K216" s="102"/>
      <c r="L216" s="102"/>
      <c r="N216" s="12" t="s">
        <v>35</v>
      </c>
      <c r="O216" s="34">
        <v>91.696250252385468</v>
      </c>
      <c r="P216" s="34">
        <v>1060.479859</v>
      </c>
      <c r="R216" s="33">
        <f t="shared" si="9"/>
        <v>0.17925719878444851</v>
      </c>
      <c r="S216" s="33">
        <f t="shared" si="9"/>
        <v>0.16572329156751592</v>
      </c>
    </row>
    <row r="217" spans="1:21" ht="15" x14ac:dyDescent="0.25">
      <c r="A217" s="102"/>
      <c r="B217" s="102"/>
      <c r="C217" s="102"/>
      <c r="D217" s="102"/>
      <c r="E217" s="102"/>
      <c r="F217" s="102"/>
      <c r="H217" s="102"/>
      <c r="I217" s="102"/>
      <c r="J217" s="102"/>
      <c r="K217" s="102"/>
      <c r="L217" s="102"/>
    </row>
    <row r="218" spans="1:21" x14ac:dyDescent="0.3">
      <c r="A218" s="101"/>
      <c r="B218" s="102"/>
      <c r="C218" s="102"/>
      <c r="D218" s="102"/>
      <c r="E218" s="102"/>
      <c r="F218" s="102"/>
      <c r="H218" s="102"/>
      <c r="I218" s="102"/>
      <c r="J218" s="102"/>
      <c r="K218" s="102"/>
      <c r="L218" s="102"/>
      <c r="N218" t="s">
        <v>30</v>
      </c>
      <c r="O218" s="36">
        <f>SUM(O212:O216)</f>
        <v>511.53454853797814</v>
      </c>
      <c r="P218" s="36">
        <f>SUM(P212:P216)</f>
        <v>6399.0996616668026</v>
      </c>
    </row>
    <row r="219" spans="1:21" x14ac:dyDescent="0.3">
      <c r="A219" s="101"/>
      <c r="B219" s="102"/>
      <c r="C219" s="102"/>
      <c r="D219" s="102"/>
      <c r="E219" s="102"/>
      <c r="F219" s="102"/>
      <c r="H219" s="106" t="s">
        <v>148</v>
      </c>
      <c r="I219" s="102"/>
      <c r="J219" s="102"/>
      <c r="K219" s="102"/>
      <c r="L219" s="102"/>
    </row>
    <row r="220" spans="1:21" x14ac:dyDescent="0.3">
      <c r="A220" s="102"/>
      <c r="B220" s="106" t="s">
        <v>148</v>
      </c>
      <c r="C220" s="102"/>
      <c r="D220" s="102"/>
      <c r="E220" s="102"/>
      <c r="F220" s="102"/>
      <c r="H220" s="102"/>
      <c r="I220" s="102"/>
      <c r="J220" s="102"/>
      <c r="K220" s="102"/>
      <c r="L220" s="102"/>
    </row>
    <row r="239" spans="10:19" x14ac:dyDescent="0.3">
      <c r="J239" s="5"/>
    </row>
    <row r="240" spans="10:19" x14ac:dyDescent="0.3">
      <c r="Q240" s="6"/>
      <c r="R240" s="6"/>
      <c r="S240" s="6"/>
    </row>
  </sheetData>
  <mergeCells count="27">
    <mergeCell ref="B189:F189"/>
    <mergeCell ref="B190:F190"/>
    <mergeCell ref="H189:L189"/>
    <mergeCell ref="B123:F123"/>
    <mergeCell ref="G123:L123"/>
    <mergeCell ref="B155:F155"/>
    <mergeCell ref="B156:F156"/>
    <mergeCell ref="G156:L156"/>
    <mergeCell ref="B36:J36"/>
    <mergeCell ref="B86:F86"/>
    <mergeCell ref="B87:F87"/>
    <mergeCell ref="G87:L87"/>
    <mergeCell ref="B122:G122"/>
    <mergeCell ref="B1:L1"/>
    <mergeCell ref="B5:D5"/>
    <mergeCell ref="F5:J5"/>
    <mergeCell ref="B21:D21"/>
    <mergeCell ref="F21:I21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8" scale="47" fitToWidth="2" fitToHeight="2" orientation="portrait" verticalDpi="0" r:id="rId1"/>
  <rowBreaks count="2" manualBreakCount="2">
    <brk id="76" max="11" man="1"/>
    <brk id="223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Auvergne-Rhône-Alpes</vt:lpstr>
      <vt:lpstr>Bourgogne-Franche-Comté</vt:lpstr>
      <vt:lpstr>Bretagne</vt:lpstr>
      <vt:lpstr>Centre-Val-de-Loire</vt:lpstr>
      <vt:lpstr>Corse</vt:lpstr>
      <vt:lpstr>Grand Est</vt:lpstr>
      <vt:lpstr>Guadeloupe</vt:lpstr>
      <vt:lpstr>Guyane</vt:lpstr>
      <vt:lpstr>Hauts-de-France</vt:lpstr>
      <vt:lpstr>Ile-de-France</vt:lpstr>
      <vt:lpstr>La Réunion</vt:lpstr>
      <vt:lpstr>Martinique</vt:lpstr>
      <vt:lpstr>Normandie</vt:lpstr>
      <vt:lpstr>Nouvelle-Aquitaine</vt:lpstr>
      <vt:lpstr>Occitanie</vt:lpstr>
      <vt:lpstr>Pays-de-la-Loire</vt:lpstr>
      <vt:lpstr>Provence-Alpes-Côte d'Azur</vt:lpstr>
      <vt:lpstr>'Auvergne-Rhône-Alpes'!Zone_d_impression</vt:lpstr>
      <vt:lpstr>'Bourgogne-Franche-Comté'!Zone_d_impression</vt:lpstr>
      <vt:lpstr>Bretagne!Zone_d_impression</vt:lpstr>
      <vt:lpstr>'Centre-Val-de-Loire'!Zone_d_impression</vt:lpstr>
      <vt:lpstr>Corse!Zone_d_impression</vt:lpstr>
      <vt:lpstr>'Grand Est'!Zone_d_impression</vt:lpstr>
      <vt:lpstr>Guadeloupe!Zone_d_impression</vt:lpstr>
      <vt:lpstr>Guyane!Zone_d_impression</vt:lpstr>
      <vt:lpstr>'Hauts-de-France'!Zone_d_impression</vt:lpstr>
      <vt:lpstr>'Ile-de-France'!Zone_d_impression</vt:lpstr>
      <vt:lpstr>'La Réunion'!Zone_d_impression</vt:lpstr>
      <vt:lpstr>Martinique!Zone_d_impression</vt:lpstr>
      <vt:lpstr>Normandie!Zone_d_impression</vt:lpstr>
      <vt:lpstr>'Nouvelle-Aquitaine'!Zone_d_impression</vt:lpstr>
      <vt:lpstr>Occitanie!Zone_d_impression</vt:lpstr>
      <vt:lpstr>'Pays-de-la-Loire'!Zone_d_impression</vt:lpstr>
      <vt:lpstr>'Provence-Alpes-Côte d''Azur'!Zone_d_impression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2018-07-16T13:32:33Z</cp:lastPrinted>
  <dcterms:created xsi:type="dcterms:W3CDTF">2017-12-06T16:34:33Z</dcterms:created>
  <dcterms:modified xsi:type="dcterms:W3CDTF">2018-07-17T14:42:43Z</dcterms:modified>
</cp:coreProperties>
</file>