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9440" windowHeight="11055" tabRatio="881" firstSheet="1" activeTab="10"/>
  </bookViews>
  <sheets>
    <sheet name="Tableau 1 " sheetId="1" r:id="rId1"/>
    <sheet name="Tableau 2" sheetId="2" r:id="rId2"/>
    <sheet name="Tableau 3 " sheetId="3" r:id="rId3"/>
    <sheet name="Tableau 4" sheetId="4" r:id="rId4"/>
    <sheet name="Tableau 5" sheetId="5" r:id="rId5"/>
    <sheet name="Tableau 6" sheetId="8" r:id="rId6"/>
    <sheet name="Tableau 7" sheetId="9" r:id="rId7"/>
    <sheet name="Encadré 3 - Tableau A" sheetId="6" r:id="rId8"/>
    <sheet name="Encadré 3 - Tableau B" sheetId="7" r:id="rId9"/>
    <sheet name="Focus - Tableau A" sheetId="10" r:id="rId10"/>
    <sheet name="Graphique 1" sheetId="11" r:id="rId11"/>
  </sheets>
  <calcPr calcId="145621"/>
</workbook>
</file>

<file path=xl/calcChain.xml><?xml version="1.0" encoding="utf-8"?>
<calcChain xmlns="http://schemas.openxmlformats.org/spreadsheetml/2006/main">
  <c r="D16" i="10" l="1"/>
  <c r="B16" i="10"/>
  <c r="D15" i="10"/>
  <c r="B15" i="10"/>
  <c r="D14" i="10"/>
  <c r="B14" i="10"/>
  <c r="B12" i="10"/>
  <c r="C6" i="10"/>
  <c r="D6" i="10" s="1"/>
  <c r="B6" i="10"/>
  <c r="B17" i="10" s="1"/>
  <c r="C17" i="10" l="1"/>
  <c r="D17" i="10" s="1"/>
  <c r="D15" i="4" l="1"/>
  <c r="C15" i="4"/>
  <c r="D9" i="4"/>
  <c r="C9" i="4"/>
  <c r="C6" i="4"/>
  <c r="F21" i="3"/>
  <c r="F18" i="3"/>
  <c r="C17" i="3"/>
  <c r="C13" i="3"/>
  <c r="C12" i="3" s="1"/>
  <c r="F11" i="3"/>
  <c r="F10" i="3"/>
  <c r="C9" i="3"/>
  <c r="C7" i="3"/>
  <c r="D18" i="2"/>
  <c r="C18" i="2"/>
  <c r="D15" i="2"/>
  <c r="C15" i="2"/>
  <c r="C11" i="2"/>
  <c r="C7" i="2"/>
  <c r="C22" i="2" l="1"/>
  <c r="F12" i="2"/>
  <c r="F21" i="2"/>
  <c r="F14" i="3"/>
  <c r="F15" i="3"/>
  <c r="F16" i="3"/>
  <c r="F7" i="4"/>
  <c r="F8" i="4"/>
  <c r="F9" i="4"/>
  <c r="F10" i="4"/>
  <c r="F11" i="4"/>
  <c r="F12" i="4"/>
  <c r="F13" i="4"/>
  <c r="F14" i="4"/>
  <c r="F15" i="4"/>
  <c r="F16" i="4"/>
  <c r="F17" i="4"/>
  <c r="F21" i="4"/>
  <c r="F8" i="3"/>
  <c r="D17" i="3"/>
  <c r="F17" i="3" s="1"/>
  <c r="D6" i="4"/>
  <c r="F6" i="4" s="1"/>
  <c r="D9" i="3"/>
  <c r="D13" i="3"/>
  <c r="F8" i="2"/>
  <c r="F9" i="2"/>
  <c r="F10" i="2"/>
  <c r="D11" i="2"/>
  <c r="F11" i="2" s="1"/>
  <c r="D7" i="2"/>
  <c r="F18" i="4"/>
  <c r="C20" i="3"/>
  <c r="C22" i="3" s="1"/>
  <c r="C20" i="4"/>
  <c r="C22" i="4" s="1"/>
  <c r="F19" i="4"/>
  <c r="F19" i="3"/>
  <c r="F14" i="2"/>
  <c r="F15" i="2"/>
  <c r="F16" i="2"/>
  <c r="F17" i="2"/>
  <c r="F18" i="2"/>
  <c r="F19" i="2"/>
  <c r="F7" i="2"/>
  <c r="D20" i="4" l="1"/>
  <c r="D22" i="2"/>
  <c r="E21" i="2" s="1"/>
  <c r="F9" i="3"/>
  <c r="D7" i="3"/>
  <c r="F13" i="3"/>
  <c r="D12" i="3"/>
  <c r="E11" i="2"/>
  <c r="E20" i="2"/>
  <c r="E16" i="2"/>
  <c r="E10" i="2"/>
  <c r="E14" i="2" l="1"/>
  <c r="E18" i="2"/>
  <c r="E8" i="2"/>
  <c r="F20" i="4"/>
  <c r="D22" i="4"/>
  <c r="E20" i="4"/>
  <c r="F22" i="2"/>
  <c r="E13" i="2"/>
  <c r="E22" i="2"/>
  <c r="E15" i="2"/>
  <c r="E19" i="2"/>
  <c r="E9" i="2"/>
  <c r="E17" i="2"/>
  <c r="E7" i="2"/>
  <c r="E12" i="2"/>
  <c r="F12" i="3"/>
  <c r="D20" i="3"/>
  <c r="F7" i="3"/>
  <c r="E7" i="4" l="1"/>
  <c r="E11" i="4"/>
  <c r="E15" i="4"/>
  <c r="E9" i="4"/>
  <c r="E13" i="4"/>
  <c r="E17" i="4"/>
  <c r="E22" i="4"/>
  <c r="E19" i="4"/>
  <c r="E16" i="4"/>
  <c r="E12" i="4"/>
  <c r="E8" i="4"/>
  <c r="F22" i="4"/>
  <c r="E21" i="4"/>
  <c r="E18" i="4"/>
  <c r="E14" i="4"/>
  <c r="E10" i="4"/>
  <c r="E6" i="4"/>
  <c r="F20" i="3"/>
  <c r="D22" i="3"/>
  <c r="E20" i="3" s="1"/>
  <c r="E11" i="3" l="1"/>
  <c r="E13" i="3"/>
  <c r="E15" i="3"/>
  <c r="E17" i="3"/>
  <c r="E21" i="3"/>
  <c r="E8" i="3"/>
  <c r="E10" i="3"/>
  <c r="E14" i="3"/>
  <c r="E16" i="3"/>
  <c r="E18" i="3"/>
  <c r="E22" i="3"/>
  <c r="E9" i="3"/>
  <c r="F22" i="3"/>
  <c r="E19" i="3"/>
  <c r="E12" i="3"/>
  <c r="E7" i="3"/>
</calcChain>
</file>

<file path=xl/sharedStrings.xml><?xml version="1.0" encoding="utf-8"?>
<sst xmlns="http://schemas.openxmlformats.org/spreadsheetml/2006/main" count="255" uniqueCount="170">
  <si>
    <t>Tableau 1</t>
  </si>
  <si>
    <t>Dépense globale par financeur final (y compris investissement)</t>
  </si>
  <si>
    <t>Structure 2015</t>
  </si>
  <si>
    <t>Évolution 2014/2015</t>
  </si>
  <si>
    <t>(en %)</t>
  </si>
  <si>
    <t>Entreprises</t>
  </si>
  <si>
    <t>Régions</t>
  </si>
  <si>
    <t>État</t>
  </si>
  <si>
    <t>Autres collectivités territoriales</t>
  </si>
  <si>
    <t xml:space="preserve">Unédic / Pôle emploi et Autres administrations publiques </t>
  </si>
  <si>
    <t>Dont :</t>
  </si>
  <si>
    <t xml:space="preserve">Unédic / Pôle emploi </t>
  </si>
  <si>
    <t>Autres administrations publiques</t>
  </si>
  <si>
    <t>Ménages</t>
  </si>
  <si>
    <t>TOTAL (hors fonctions publiques pour leurs propres agents et dépenses d'accueil, d'information, d'orientation et d'accompagnement)</t>
  </si>
  <si>
    <t>Fonctions publiques pour leurs propres agents</t>
  </si>
  <si>
    <t>TOTAL (y compris fonctions publiques pour leurs propres agents)</t>
  </si>
  <si>
    <t>Champ : France entière.</t>
  </si>
  <si>
    <t>Source : Dares.</t>
  </si>
  <si>
    <t>Tableau 2</t>
  </si>
  <si>
    <t>Montant des dépenses en 2014</t>
  </si>
  <si>
    <t>Montant des dépenses en 2015</t>
  </si>
  <si>
    <t>Évolution 
2015 / 2014</t>
  </si>
  <si>
    <t xml:space="preserve"> (en %)</t>
  </si>
  <si>
    <t>Pour les dispositifs ciblés sur les jeunes</t>
  </si>
  <si>
    <t>Apprentissage</t>
  </si>
  <si>
    <t xml:space="preserve">Professionnalisation </t>
  </si>
  <si>
    <t>Ecoles de la 2ème chance (E2C)</t>
  </si>
  <si>
    <t>Pour les actifs occupés du secteur privé</t>
  </si>
  <si>
    <t>Dépenses des Opca</t>
  </si>
  <si>
    <t>dont :  dépenses pour le compte personnel de formation (CPF) (hors frais de gestion)</t>
  </si>
  <si>
    <t>Autres</t>
  </si>
  <si>
    <t>Pour les personnes en recherche d'emploi</t>
  </si>
  <si>
    <t>Dépenses des Opca au titre du plan de formation et pour la formation des bénéficiaires de CSP / POE *</t>
  </si>
  <si>
    <t>Dépenses des Opacif pour le CIF-DIF-CDD</t>
  </si>
  <si>
    <t xml:space="preserve">Dépenses du FPSPP  </t>
  </si>
  <si>
    <t xml:space="preserve">dont : Rémunération de fin de formation (R2F) </t>
  </si>
  <si>
    <t xml:space="preserve">          Compte personnel de formation (CPF)</t>
  </si>
  <si>
    <t>Investissement</t>
  </si>
  <si>
    <t>Total entreprises et organismes collecteurs et FPSPP</t>
  </si>
  <si>
    <t>* Contrats de sécurisation professionnelle (CSP) et préparation opérationnelle à l’emploi (POE).</t>
  </si>
  <si>
    <t>Évolution 2015 / 2014</t>
  </si>
  <si>
    <t>apprentissage</t>
  </si>
  <si>
    <t>stages de formation</t>
  </si>
  <si>
    <t>dont : coûts pédagogiques</t>
  </si>
  <si>
    <t xml:space="preserve">          rémunération des stagiaires</t>
  </si>
  <si>
    <t xml:space="preserve">stages de formation </t>
  </si>
  <si>
    <t>formations sanitaires et sociales (hors formation initiale)</t>
  </si>
  <si>
    <t>stages de formation  (y compris formations sanitaires et sociales), autres</t>
  </si>
  <si>
    <t>Pour les agents du secteur public</t>
  </si>
  <si>
    <t xml:space="preserve">Tableau 3 </t>
  </si>
  <si>
    <t>Tableau 4</t>
  </si>
  <si>
    <t>Ecoles de la 2ème chance, Epide, contrats d'accompagnement formation, contrats de professionnalisation</t>
  </si>
  <si>
    <t>programmes Compétences clés, actions ciblées à destination des personnes placées sous main de justice, soldes des programmes IRILL(*), APP(**)</t>
  </si>
  <si>
    <t>subventions à l’Afpa et autres organismes de formation professionnelle des adultes</t>
  </si>
  <si>
    <t>autres dépenses de fonctionnement (VAE, professionnalisation des adultes)</t>
  </si>
  <si>
    <t>contribution à la rémunération des stagiaires indemnisés au titre du régime d'assurance chômage (R2F)</t>
  </si>
  <si>
    <t>rémunération des stagiaires de la formation professionnelle non indemnisés par l'assurance chômage</t>
  </si>
  <si>
    <t xml:space="preserve">subventions aux organismes de formation professionnelle des adultes (Cnam, Greta, Centre Inffo, Infa,Afpa…), formation continue dans l'enseignement supérieur </t>
  </si>
  <si>
    <t>politique contractuelle (EDEC, GPEC), Fonds national pour l'Emploi (conventions de formation) et crédits d'impôt pour la formation du chef d’entreprise</t>
  </si>
  <si>
    <t>Certification et validation des acquis de l'expérience (VAE)</t>
  </si>
  <si>
    <t>Total État sans secteur public</t>
  </si>
  <si>
    <t>Pour ses propres agents</t>
  </si>
  <si>
    <t>Total État avec secteur public</t>
  </si>
  <si>
    <t>(*) Action adaptée aux illettrés et détenus ;  (**) Atelier de pédagogie personnalisée </t>
  </si>
  <si>
    <t>Dépense des entreprises, des organismes collecteurs (Opca) et du Fonds paritaire de sécurisation des parcours professionnels</t>
  </si>
  <si>
    <t>Dépense des conseils régionaux par public bénéficiaire</t>
  </si>
  <si>
    <t xml:space="preserve">Dépense de l’État par public bénéficiaire </t>
  </si>
  <si>
    <t>Tableau 5</t>
  </si>
  <si>
    <t>Dépense des fonctions publiques pour leurs agents</t>
  </si>
  <si>
    <t>2014*</t>
  </si>
  <si>
    <t>2015*</t>
  </si>
  <si>
    <t>Structure en 2015</t>
  </si>
  <si>
    <t>Évolution 2015/2014</t>
  </si>
  <si>
    <t>Fonction publique d'État</t>
  </si>
  <si>
    <t>Fonction publique territoriale(FPT)</t>
  </si>
  <si>
    <t>Fonction publique hospitalière(FPH)</t>
  </si>
  <si>
    <t>Total Agents du secteur public</t>
  </si>
  <si>
    <t xml:space="preserve">  Dont frais de fonctionnement de la formation 
                             des agents de l'État (hors militaires)</t>
  </si>
  <si>
    <t xml:space="preserve">                             des agents de la FPT</t>
  </si>
  <si>
    <t xml:space="preserve">                            des agents de la FPH</t>
  </si>
  <si>
    <t>Total frais de fonctionnement du secteur public (hors militaires)</t>
  </si>
  <si>
    <t>* Données partiellement estimées pour la formation des militaires</t>
  </si>
  <si>
    <t>Encadré 2</t>
  </si>
  <si>
    <t xml:space="preserve">Tableau A </t>
  </si>
  <si>
    <t>Taux de contribution des entreprises au financement de la formation professionnelle en 2015</t>
  </si>
  <si>
    <t>En % de la masse salariale</t>
  </si>
  <si>
    <t>1 à 9 salariés</t>
  </si>
  <si>
    <t>10 à 49 salariés</t>
  </si>
  <si>
    <t>de 50 à 299 salariés</t>
  </si>
  <si>
    <t>de 300 salariés et plus</t>
  </si>
  <si>
    <t>Contribution globale</t>
  </si>
  <si>
    <t>Dont : affectée au CIF</t>
  </si>
  <si>
    <t xml:space="preserve">           affectée au plan de formation</t>
  </si>
  <si>
    <t xml:space="preserve">           affectée à la profesionalisation</t>
  </si>
  <si>
    <t xml:space="preserve">           affectée au compte personnel de formation </t>
  </si>
  <si>
    <t xml:space="preserve">           affectée au FPSPP</t>
  </si>
  <si>
    <t>Tableau B</t>
  </si>
  <si>
    <t>Transferts entre financeurs en 2015</t>
  </si>
  <si>
    <t>De</t>
  </si>
  <si>
    <t>Vers</t>
  </si>
  <si>
    <t>Organismes Paritaires Collecteurs Agréés</t>
  </si>
  <si>
    <t>Organismes Collecteurs de la Taxe d'Apprentissage</t>
  </si>
  <si>
    <t>Entreprises / FPSPP</t>
  </si>
  <si>
    <t>Fonds Social Européen</t>
  </si>
  <si>
    <r>
      <t>Autres publics (</t>
    </r>
    <r>
      <rPr>
        <i/>
        <sz val="10"/>
        <color indexed="8"/>
        <rFont val="Arial"/>
        <family val="2"/>
      </rPr>
      <t>associations, CT, …</t>
    </r>
    <r>
      <rPr>
        <sz val="10"/>
        <color indexed="8"/>
        <rFont val="Arial"/>
        <family val="2"/>
      </rPr>
      <t>)</t>
    </r>
  </si>
  <si>
    <t xml:space="preserve">Contribution affectée au CIF-CDD </t>
  </si>
  <si>
    <t>Evolution 2015 / 2014 (en %)</t>
  </si>
  <si>
    <t>Plan de formation des entreprises (*)</t>
  </si>
  <si>
    <t xml:space="preserve">dont </t>
  </si>
  <si>
    <t>versements volontaires</t>
  </si>
  <si>
    <t>nd</t>
  </si>
  <si>
    <t>versements conventionnels</t>
  </si>
  <si>
    <t xml:space="preserve">CPF </t>
  </si>
  <si>
    <t>FPSPP</t>
  </si>
  <si>
    <t>CIF CDI (*)</t>
  </si>
  <si>
    <t>Professionnalisation (*)</t>
  </si>
  <si>
    <t>CIF DIF CDD (*)</t>
  </si>
  <si>
    <t>Ensemble des sommes perçues</t>
  </si>
  <si>
    <t xml:space="preserve">Tableau  A </t>
  </si>
  <si>
    <t>Structure en 2015
(en %)</t>
  </si>
  <si>
    <t>Dépense totale de l'Unédic - Pôle emploi</t>
  </si>
  <si>
    <t>Graphique 1</t>
  </si>
  <si>
    <t>En millions d'euros (M€)</t>
  </si>
  <si>
    <t>Tableau 6</t>
  </si>
  <si>
    <t>Dépense globale par public bénéficiaire</t>
  </si>
  <si>
    <t>Pour les dispositifs ciblés sur les jeunes *</t>
  </si>
  <si>
    <t>Alternance / Professionnalisation</t>
  </si>
  <si>
    <t xml:space="preserve">Autres formations </t>
  </si>
  <si>
    <t>Pour les actifs occupés du secteur privé* (hors dépenses directes des entreprises)</t>
  </si>
  <si>
    <t>Pour les agents du secteur public**</t>
  </si>
  <si>
    <t>Investissement***</t>
  </si>
  <si>
    <t>TOTAL</t>
  </si>
  <si>
    <t>* Une partie des dépenses bénéficiant aux jeunes sont classées avec les actifs occupés (plan de formation, ...) ou les personnes en recherche d’emploi (jeunes bénéficiant de l’Aref, ...)</t>
  </si>
  <si>
    <t xml:space="preserve">** Hors investissement      </t>
  </si>
  <si>
    <t>*** Y compris l'investissement pour les agents du secteur public</t>
  </si>
  <si>
    <t>Tableau 7</t>
  </si>
  <si>
    <t>Apprentis</t>
  </si>
  <si>
    <t>Jeunes en insertion professionnelle</t>
  </si>
  <si>
    <t>Personnes en recherche d'emploi</t>
  </si>
  <si>
    <t>Actifs occupés du privé</t>
  </si>
  <si>
    <t>Agents publics</t>
  </si>
  <si>
    <t>Total</t>
  </si>
  <si>
    <t>-</t>
  </si>
  <si>
    <t>Autres administrations publiques et Unédic-Pôle emploi</t>
  </si>
  <si>
    <t>Note : dans ce tableau, l’investissement est ventilé par public, d’où de légers écarts par rapport aux tableaux précédents.</t>
  </si>
  <si>
    <t>(*) Pour 2014, les versements effectués pour chaque poste sont défalqués des transferts au FPSPP (reportés sur la ligne correspondante)</t>
  </si>
  <si>
    <t>En milliards d'euros (Md€)</t>
  </si>
  <si>
    <t>Dépense des financeurs finaux par public bénéficiaire en 2015</t>
  </si>
  <si>
    <t>1 % de la masse salariale des CDD</t>
  </si>
  <si>
    <t>dont rémunération *</t>
  </si>
  <si>
    <t>dont fonctionnement **</t>
  </si>
  <si>
    <t xml:space="preserve">Sommes perçues par les Opca et les Opacif en 2014 et 2015  </t>
  </si>
  <si>
    <t>Dispositifs ciblés sur les jeunes</t>
  </si>
  <si>
    <t>Répartition (en %)</t>
  </si>
  <si>
    <t>Entreprises  (hors dépenses directes)</t>
  </si>
  <si>
    <t>Total régions sans secteur public</t>
  </si>
  <si>
    <t>Total régions avec secteur public</t>
  </si>
  <si>
    <t>Lecture : en 2015, les entreprises ont dépensé 1,28 milliard d’euros pour les apprentis, 1,13 milliard pour les jeunes en insertion professionnelle (alternance…), 0,82 milliard pour les demandeurs d'emploi et 4,45 milliards pour la formation continue des actifs occupés du secteur privé</t>
  </si>
  <si>
    <t>Source : états statistiques et financiers, données financières.</t>
  </si>
  <si>
    <t>Champ : France Entière.</t>
  </si>
  <si>
    <t>Source : comptes de Pôle Emploi, comptes de l'Unédic ; traitement Dares.</t>
  </si>
  <si>
    <t>* Les dépenses de rémunération comprennent l'action préparatoire au recrutement (APR), l'aide spécifique complémentaire au retour à l'emploi (Ascre), l'allocation de retour à l'emploi formation (Aref), l'allocation pour les bénéficiaires des contrats de sécurisation professionnelle en formation (ASP) et la rémunération des formations de Pôle-Emploi (RFPE).</t>
  </si>
  <si>
    <t>** Les dépenses de fonctionnement comprennent l'aide aux frais associés à la formation (Afaf), les aides individuelles à la formation (AIF), les actions de formation conventionnées (AFC), les actions de formation préalable au recrutement (AFPR), les préparations opérationnelles à l'emploi (POE) et les aides au financement de la validation des acquis de l'expérience (VAE).</t>
  </si>
  <si>
    <t xml:space="preserve">Composantes de la dépense de formation de l’Unédic- Pôle emploi </t>
  </si>
  <si>
    <t>Sources : budget exécuté et rapport annuel de performance (RAP) de la mission « travail et emploi », enquête Dares auprès des conseils régionaux, états statistiques et financiers des organismes paritaires collecteurs agréés, annexe au projet de loi de finances « formation professionnelle », DGEFP - Sous-direction Europe et International, Direction générale des collectivités locales.</t>
  </si>
  <si>
    <t>nd: non disponible</t>
  </si>
  <si>
    <t>Focus</t>
  </si>
  <si>
    <t>Source : rapport au parlement du FPSPP, octobre 2016.</t>
  </si>
  <si>
    <t>Champ : ensemble des Opca et des Opacif ; France entière.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</si>
</sst>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9" x14ac:knownFonts="1">
    <font>
      <sz val="11"/>
      <color theme="1"/>
      <name val="Calibri"/>
      <family val="2"/>
      <scheme val="minor"/>
    </font>
    <font>
      <sz val="10"/>
      <name val="Arial"/>
      <family val="2"/>
    </font>
    <font>
      <b/>
      <sz val="10"/>
      <name val="Arial"/>
      <family val="2"/>
    </font>
    <font>
      <i/>
      <sz val="10"/>
      <name val="Arial"/>
      <family val="2"/>
    </font>
    <font>
      <sz val="8"/>
      <name val="Arial"/>
      <family val="2"/>
    </font>
    <font>
      <sz val="8"/>
      <color theme="1"/>
      <name val="Calibri"/>
      <family val="2"/>
      <scheme val="minor"/>
    </font>
    <font>
      <b/>
      <sz val="8"/>
      <name val="Arial"/>
      <family val="2"/>
    </font>
    <font>
      <i/>
      <sz val="8"/>
      <name val="Arial"/>
      <family val="2"/>
    </font>
    <font>
      <sz val="10"/>
      <color theme="1"/>
      <name val="Arial"/>
      <family val="2"/>
    </font>
    <font>
      <sz val="12"/>
      <name val="Arial"/>
      <family val="2"/>
    </font>
    <font>
      <b/>
      <sz val="12"/>
      <name val="Arial"/>
      <family val="2"/>
    </font>
    <font>
      <sz val="9"/>
      <name val="Arial"/>
      <family val="2"/>
    </font>
    <font>
      <b/>
      <sz val="9"/>
      <name val="Arial"/>
      <family val="2"/>
    </font>
    <font>
      <i/>
      <sz val="9"/>
      <name val="Arial"/>
      <family val="2"/>
    </font>
    <font>
      <b/>
      <sz val="8"/>
      <color indexed="8"/>
      <name val="Arial"/>
      <family val="2"/>
    </font>
    <font>
      <sz val="8"/>
      <color indexed="8"/>
      <name val="Arial"/>
      <family val="2"/>
    </font>
    <font>
      <i/>
      <sz val="8"/>
      <color indexed="8"/>
      <name val="Arial"/>
      <family val="2"/>
    </font>
    <font>
      <sz val="10"/>
      <color indexed="8"/>
      <name val="Arial"/>
      <family val="2"/>
    </font>
    <font>
      <i/>
      <sz val="10"/>
      <color indexed="8"/>
      <name val="Arial"/>
      <family val="2"/>
    </font>
    <font>
      <sz val="10"/>
      <color indexed="10"/>
      <name val="Arial"/>
      <family val="2"/>
    </font>
    <font>
      <sz val="10"/>
      <color theme="1"/>
      <name val="Calibri"/>
      <family val="2"/>
      <scheme val="minor"/>
    </font>
    <font>
      <b/>
      <sz val="10"/>
      <color theme="1"/>
      <name val="Arial"/>
      <family val="2"/>
    </font>
    <font>
      <sz val="11"/>
      <color theme="1"/>
      <name val="Arial"/>
      <family val="2"/>
    </font>
    <font>
      <i/>
      <sz val="10"/>
      <color theme="1"/>
      <name val="Arial"/>
      <family val="2"/>
    </font>
    <font>
      <b/>
      <sz val="10"/>
      <color indexed="8"/>
      <name val="Arial"/>
      <family val="2"/>
    </font>
    <font>
      <i/>
      <sz val="11"/>
      <color theme="1"/>
      <name val="Calibri"/>
      <family val="2"/>
      <scheme val="minor"/>
    </font>
    <font>
      <sz val="9"/>
      <color theme="1"/>
      <name val="Arial"/>
      <family val="2"/>
    </font>
    <font>
      <sz val="9"/>
      <color theme="1"/>
      <name val="Calibri"/>
      <family val="2"/>
      <scheme val="minor"/>
    </font>
    <font>
      <sz val="8"/>
      <color theme="1"/>
      <name val="Arial"/>
      <family val="2"/>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FFFFFF"/>
        <bgColor indexed="64"/>
      </patternFill>
    </fill>
    <fill>
      <patternFill patternType="solid">
        <fgColor rgb="FFCCCCFF"/>
        <bgColor indexed="64"/>
      </patternFill>
    </fill>
    <fill>
      <patternFill patternType="solid">
        <fgColor theme="0"/>
        <bgColor indexed="64"/>
      </patternFill>
    </fill>
  </fills>
  <borders count="5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s>
  <cellStyleXfs count="1">
    <xf numFmtId="0" fontId="0" fillId="0" borderId="0"/>
  </cellStyleXfs>
  <cellXfs count="413">
    <xf numFmtId="0" fontId="0" fillId="0" borderId="0" xfId="0"/>
    <xf numFmtId="3" fontId="0" fillId="0" borderId="0" xfId="0" applyNumberFormat="1"/>
    <xf numFmtId="0" fontId="1"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2" borderId="0" xfId="0" applyFont="1" applyFill="1" applyBorder="1" applyAlignment="1">
      <alignment vertical="center" wrapText="1"/>
    </xf>
    <xf numFmtId="3" fontId="3" fillId="2" borderId="13" xfId="0" applyNumberFormat="1" applyFont="1" applyFill="1" applyBorder="1" applyAlignment="1">
      <alignment horizontal="right" vertical="center" wrapText="1"/>
    </xf>
    <xf numFmtId="165" fontId="3" fillId="0" borderId="14" xfId="0" applyNumberFormat="1" applyFont="1" applyBorder="1" applyAlignment="1">
      <alignment horizontal="center" vertical="center"/>
    </xf>
    <xf numFmtId="0" fontId="3" fillId="2" borderId="12" xfId="0" applyFont="1" applyFill="1" applyBorder="1" applyAlignment="1">
      <alignment vertical="center"/>
    </xf>
    <xf numFmtId="3" fontId="3" fillId="2" borderId="15" xfId="0" applyNumberFormat="1" applyFont="1" applyFill="1" applyBorder="1" applyAlignment="1">
      <alignment vertical="center" wrapText="1"/>
    </xf>
    <xf numFmtId="3" fontId="2" fillId="2" borderId="19" xfId="0" applyNumberFormat="1" applyFont="1" applyFill="1" applyBorder="1" applyAlignment="1">
      <alignment vertical="center"/>
    </xf>
    <xf numFmtId="165" fontId="2" fillId="0" borderId="7" xfId="0" applyNumberFormat="1" applyFont="1" applyBorder="1" applyAlignment="1">
      <alignment horizontal="center" vertical="center"/>
    </xf>
    <xf numFmtId="3" fontId="2" fillId="0" borderId="19" xfId="0" applyNumberFormat="1" applyFont="1" applyBorder="1" applyAlignment="1">
      <alignment vertical="center"/>
    </xf>
    <xf numFmtId="0" fontId="1" fillId="2" borderId="0" xfId="0" applyFont="1" applyFill="1" applyAlignment="1">
      <alignment vertical="center"/>
    </xf>
    <xf numFmtId="164" fontId="0" fillId="0" borderId="0" xfId="0" applyNumberFormat="1" applyAlignment="1">
      <alignment horizontal="center"/>
    </xf>
    <xf numFmtId="1" fontId="1" fillId="2" borderId="0" xfId="0" applyNumberFormat="1" applyFont="1" applyFill="1" applyAlignment="1">
      <alignment vertical="center"/>
    </xf>
    <xf numFmtId="0" fontId="5" fillId="0" borderId="0" xfId="0" applyFont="1"/>
    <xf numFmtId="164" fontId="5" fillId="0" borderId="0" xfId="0" applyNumberFormat="1" applyFont="1"/>
    <xf numFmtId="0" fontId="4" fillId="2" borderId="0" xfId="0" applyFont="1" applyFill="1" applyAlignment="1">
      <alignment vertical="center"/>
    </xf>
    <xf numFmtId="0" fontId="8" fillId="0" borderId="1" xfId="0" applyFont="1" applyBorder="1"/>
    <xf numFmtId="0" fontId="8" fillId="0" borderId="0" xfId="0" applyFont="1"/>
    <xf numFmtId="3" fontId="8" fillId="2" borderId="10" xfId="0" applyNumberFormat="1" applyFont="1" applyFill="1" applyBorder="1" applyAlignment="1">
      <alignment horizontal="right" vertical="center"/>
    </xf>
    <xf numFmtId="165" fontId="8" fillId="0" borderId="11" xfId="0" applyNumberFormat="1" applyFont="1" applyBorder="1" applyAlignment="1">
      <alignment horizontal="center" vertical="center"/>
    </xf>
    <xf numFmtId="3" fontId="8" fillId="2" borderId="13" xfId="0" applyNumberFormat="1" applyFont="1" applyFill="1" applyBorder="1" applyAlignment="1">
      <alignment horizontal="right" vertical="center"/>
    </xf>
    <xf numFmtId="165" fontId="8" fillId="0" borderId="14" xfId="0" applyNumberFormat="1" applyFont="1" applyBorder="1" applyAlignment="1">
      <alignment horizontal="center" vertical="center"/>
    </xf>
    <xf numFmtId="3" fontId="8" fillId="2" borderId="16" xfId="0" applyNumberFormat="1" applyFont="1" applyFill="1" applyBorder="1" applyAlignment="1">
      <alignment horizontal="right" vertical="center"/>
    </xf>
    <xf numFmtId="165" fontId="8" fillId="0" borderId="7" xfId="0" applyNumberFormat="1" applyFont="1" applyBorder="1" applyAlignment="1">
      <alignment horizontal="center" vertical="center"/>
    </xf>
    <xf numFmtId="3" fontId="8" fillId="2" borderId="20" xfId="0" applyNumberFormat="1" applyFont="1" applyFill="1" applyBorder="1" applyAlignment="1">
      <alignment horizontal="right" vertical="center"/>
    </xf>
    <xf numFmtId="164" fontId="8" fillId="0" borderId="0" xfId="0" applyNumberFormat="1" applyFont="1" applyAlignment="1">
      <alignment horizontal="center"/>
    </xf>
    <xf numFmtId="164" fontId="8" fillId="0" borderId="0" xfId="0" applyNumberFormat="1" applyFont="1"/>
    <xf numFmtId="0" fontId="3" fillId="2" borderId="12" xfId="0" applyFont="1" applyFill="1" applyBorder="1" applyAlignment="1">
      <alignment horizontal="left" vertical="center"/>
    </xf>
    <xf numFmtId="0" fontId="2" fillId="2" borderId="0" xfId="0"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vertical="center"/>
    </xf>
    <xf numFmtId="0" fontId="2" fillId="3" borderId="22" xfId="0" applyFont="1" applyFill="1" applyBorder="1" applyAlignment="1">
      <alignment horizontal="center" vertical="center" wrapText="1"/>
    </xf>
    <xf numFmtId="0" fontId="1" fillId="2" borderId="0" xfId="0" applyNumberFormat="1" applyFont="1" applyFill="1" applyBorder="1" applyAlignment="1">
      <alignment vertical="center"/>
    </xf>
    <xf numFmtId="0" fontId="2" fillId="3" borderId="14" xfId="0" applyFont="1" applyFill="1" applyBorder="1" applyAlignment="1">
      <alignment horizontal="center" vertical="center" wrapText="1"/>
    </xf>
    <xf numFmtId="3" fontId="2" fillId="2" borderId="11" xfId="0" applyNumberFormat="1" applyFont="1" applyFill="1" applyBorder="1" applyAlignment="1">
      <alignment horizontal="right" vertical="top" wrapText="1" indent="1"/>
    </xf>
    <xf numFmtId="166" fontId="2" fillId="2" borderId="14" xfId="0" applyNumberFormat="1" applyFont="1" applyFill="1" applyBorder="1" applyAlignment="1">
      <alignment horizontal="center" vertical="top" wrapText="1"/>
    </xf>
    <xf numFmtId="166" fontId="2" fillId="2" borderId="11" xfId="0" applyNumberFormat="1" applyFont="1" applyFill="1" applyBorder="1" applyAlignment="1">
      <alignment horizontal="center" vertical="top" wrapText="1"/>
    </xf>
    <xf numFmtId="0" fontId="2" fillId="2" borderId="0" xfId="0" applyNumberFormat="1" applyFont="1" applyFill="1" applyBorder="1" applyAlignment="1">
      <alignment vertical="top"/>
    </xf>
    <xf numFmtId="0" fontId="3" fillId="2" borderId="12" xfId="0" applyFont="1" applyFill="1" applyBorder="1" applyAlignment="1">
      <alignment horizontal="right" vertical="top"/>
    </xf>
    <xf numFmtId="0" fontId="1" fillId="2" borderId="0" xfId="0" applyFont="1" applyFill="1" applyBorder="1" applyAlignment="1">
      <alignment horizontal="left" vertical="top" wrapText="1"/>
    </xf>
    <xf numFmtId="3" fontId="1" fillId="2" borderId="14" xfId="0" applyNumberFormat="1" applyFont="1" applyFill="1" applyBorder="1" applyAlignment="1">
      <alignment horizontal="right" vertical="top" wrapText="1" indent="1"/>
    </xf>
    <xf numFmtId="166" fontId="1" fillId="2" borderId="14" xfId="0" applyNumberFormat="1" applyFont="1" applyFill="1" applyBorder="1" applyAlignment="1">
      <alignment horizontal="center" vertical="top" wrapText="1"/>
    </xf>
    <xf numFmtId="0" fontId="1" fillId="2" borderId="0" xfId="0" applyNumberFormat="1" applyFont="1" applyFill="1" applyBorder="1" applyAlignment="1">
      <alignment vertical="top"/>
    </xf>
    <xf numFmtId="0" fontId="1" fillId="2" borderId="12" xfId="0" applyFont="1" applyFill="1" applyBorder="1" applyAlignment="1">
      <alignment horizontal="left" vertical="top"/>
    </xf>
    <xf numFmtId="3" fontId="2" fillId="2" borderId="14" xfId="0" applyNumberFormat="1" applyFont="1" applyFill="1" applyBorder="1" applyAlignment="1">
      <alignment horizontal="right" vertical="top" wrapText="1" indent="1"/>
    </xf>
    <xf numFmtId="0" fontId="3" fillId="2" borderId="0" xfId="0" applyFont="1" applyFill="1" applyBorder="1" applyAlignment="1">
      <alignment horizontal="left" vertical="top" wrapText="1"/>
    </xf>
    <xf numFmtId="3" fontId="3" fillId="2" borderId="14" xfId="0" applyNumberFormat="1" applyFont="1" applyFill="1" applyBorder="1" applyAlignment="1">
      <alignment horizontal="right" vertical="top" wrapText="1" indent="1"/>
    </xf>
    <xf numFmtId="166" fontId="3" fillId="2" borderId="14" xfId="0" applyNumberFormat="1" applyFont="1" applyFill="1" applyBorder="1" applyAlignment="1">
      <alignment horizontal="center" vertical="top" wrapText="1"/>
    </xf>
    <xf numFmtId="0" fontId="1" fillId="0" borderId="0" xfId="0" applyFont="1" applyAlignment="1">
      <alignment horizontal="left" vertical="center" wrapText="1"/>
    </xf>
    <xf numFmtId="165" fontId="1" fillId="2" borderId="0" xfId="0" applyNumberFormat="1" applyFont="1" applyFill="1" applyBorder="1" applyAlignment="1">
      <alignment vertical="top"/>
    </xf>
    <xf numFmtId="0" fontId="2" fillId="2" borderId="12" xfId="0" applyFont="1" applyFill="1" applyBorder="1" applyAlignment="1">
      <alignment horizontal="left" vertical="top" wrapText="1"/>
    </xf>
    <xf numFmtId="3" fontId="2" fillId="2" borderId="7" xfId="0" applyNumberFormat="1" applyFont="1" applyFill="1" applyBorder="1" applyAlignment="1">
      <alignment horizontal="right" vertical="top" wrapText="1" indent="1"/>
    </xf>
    <xf numFmtId="3" fontId="2" fillId="2" borderId="24" xfId="0" applyNumberFormat="1" applyFont="1" applyFill="1" applyBorder="1" applyAlignment="1">
      <alignment horizontal="right" vertical="center" wrapText="1" indent="1"/>
    </xf>
    <xf numFmtId="166" fontId="2" fillId="2" borderId="25" xfId="0" applyNumberFormat="1" applyFont="1" applyFill="1" applyBorder="1" applyAlignment="1">
      <alignment horizontal="center" vertical="top" wrapText="1"/>
    </xf>
    <xf numFmtId="0" fontId="2" fillId="2" borderId="0" xfId="0" applyNumberFormat="1" applyFont="1" applyFill="1" applyBorder="1" applyAlignment="1">
      <alignment vertical="center"/>
    </xf>
    <xf numFmtId="3" fontId="1" fillId="2" borderId="0" xfId="0" applyNumberFormat="1" applyFont="1" applyFill="1" applyAlignment="1">
      <alignment vertical="center"/>
    </xf>
    <xf numFmtId="165" fontId="1" fillId="2" borderId="0" xfId="0" applyNumberFormat="1" applyFont="1" applyFill="1" applyAlignment="1">
      <alignment vertical="center"/>
    </xf>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3" fillId="2" borderId="12" xfId="0" applyFont="1" applyFill="1" applyBorder="1" applyAlignment="1">
      <alignment horizontal="left" vertical="top"/>
    </xf>
    <xf numFmtId="0" fontId="1" fillId="2" borderId="12" xfId="0" applyFont="1" applyFill="1" applyBorder="1" applyAlignment="1">
      <alignment horizontal="left"/>
    </xf>
    <xf numFmtId="0" fontId="1" fillId="2" borderId="0" xfId="0" applyFont="1" applyFill="1" applyBorder="1" applyAlignment="1">
      <alignment horizontal="left" vertical="center"/>
    </xf>
    <xf numFmtId="0" fontId="0" fillId="0" borderId="0" xfId="0" applyAlignment="1">
      <alignment horizontal="left"/>
    </xf>
    <xf numFmtId="0" fontId="1" fillId="3" borderId="2" xfId="0" applyFont="1" applyFill="1" applyBorder="1" applyAlignment="1">
      <alignment vertical="center"/>
    </xf>
    <xf numFmtId="0" fontId="1" fillId="3" borderId="3" xfId="0" applyFont="1" applyFill="1" applyBorder="1" applyAlignment="1">
      <alignment vertical="center" wrapText="1"/>
    </xf>
    <xf numFmtId="0" fontId="2" fillId="3" borderId="26" xfId="0" applyFont="1" applyFill="1" applyBorder="1" applyAlignment="1">
      <alignment horizontal="center" vertical="center" wrapText="1"/>
    </xf>
    <xf numFmtId="0" fontId="1" fillId="3" borderId="12" xfId="0" applyFont="1" applyFill="1" applyBorder="1" applyAlignment="1">
      <alignment vertical="center"/>
    </xf>
    <xf numFmtId="0" fontId="1" fillId="3" borderId="0" xfId="0" applyFont="1" applyFill="1" applyBorder="1" applyAlignment="1">
      <alignment vertical="center" wrapText="1"/>
    </xf>
    <xf numFmtId="0" fontId="2" fillId="3" borderId="27" xfId="0" applyFont="1" applyFill="1" applyBorder="1" applyAlignment="1">
      <alignment horizontal="center" vertical="center" wrapText="1"/>
    </xf>
    <xf numFmtId="3" fontId="2" fillId="2" borderId="11" xfId="0" applyNumberFormat="1" applyFont="1" applyFill="1" applyBorder="1" applyAlignment="1">
      <alignment horizontal="right" wrapText="1" indent="1"/>
    </xf>
    <xf numFmtId="166" fontId="2" fillId="2" borderId="11" xfId="0" applyNumberFormat="1" applyFont="1" applyFill="1" applyBorder="1" applyAlignment="1">
      <alignment horizontal="center" wrapText="1"/>
    </xf>
    <xf numFmtId="166" fontId="2" fillId="2" borderId="28" xfId="0" applyNumberFormat="1" applyFont="1" applyFill="1" applyBorder="1" applyAlignment="1">
      <alignment horizontal="center" wrapText="1"/>
    </xf>
    <xf numFmtId="0" fontId="1" fillId="2" borderId="0" xfId="0" applyFont="1" applyFill="1" applyBorder="1" applyAlignment="1">
      <alignment wrapText="1"/>
    </xf>
    <xf numFmtId="3" fontId="1" fillId="2" borderId="14" xfId="0" applyNumberFormat="1" applyFont="1" applyFill="1" applyBorder="1" applyAlignment="1">
      <alignment horizontal="right" wrapText="1" indent="1"/>
    </xf>
    <xf numFmtId="166" fontId="1" fillId="2" borderId="14" xfId="0" applyNumberFormat="1" applyFont="1" applyFill="1" applyBorder="1" applyAlignment="1">
      <alignment horizontal="center" wrapText="1"/>
    </xf>
    <xf numFmtId="166" fontId="1" fillId="2" borderId="29" xfId="0" applyNumberFormat="1" applyFont="1" applyFill="1" applyBorder="1" applyAlignment="1">
      <alignment horizontal="center" wrapText="1"/>
    </xf>
    <xf numFmtId="0" fontId="1" fillId="2" borderId="12" xfId="0" applyFont="1" applyFill="1" applyBorder="1" applyAlignment="1"/>
    <xf numFmtId="0" fontId="3" fillId="2" borderId="0" xfId="0" applyFont="1" applyFill="1" applyBorder="1" applyAlignment="1">
      <alignment wrapText="1"/>
    </xf>
    <xf numFmtId="3" fontId="3" fillId="2" borderId="14" xfId="0" applyNumberFormat="1" applyFont="1" applyFill="1" applyBorder="1" applyAlignment="1">
      <alignment horizontal="right" wrapText="1" indent="1"/>
    </xf>
    <xf numFmtId="166" fontId="3" fillId="2" borderId="29" xfId="0" applyNumberFormat="1" applyFont="1" applyFill="1" applyBorder="1" applyAlignment="1">
      <alignment horizontal="center" wrapText="1"/>
    </xf>
    <xf numFmtId="0" fontId="1" fillId="2" borderId="5" xfId="0" applyFont="1" applyFill="1" applyBorder="1" applyAlignment="1"/>
    <xf numFmtId="0" fontId="3" fillId="2" borderId="6" xfId="0" applyFont="1" applyFill="1" applyBorder="1" applyAlignment="1">
      <alignment wrapText="1"/>
    </xf>
    <xf numFmtId="3" fontId="3" fillId="2" borderId="7" xfId="0" applyNumberFormat="1" applyFont="1" applyFill="1" applyBorder="1" applyAlignment="1">
      <alignment horizontal="right" wrapText="1" indent="1"/>
    </xf>
    <xf numFmtId="166" fontId="1" fillId="2" borderId="7" xfId="0" applyNumberFormat="1" applyFont="1" applyFill="1" applyBorder="1" applyAlignment="1">
      <alignment horizontal="center" wrapText="1"/>
    </xf>
    <xf numFmtId="166" fontId="3" fillId="2" borderId="27" xfId="0" applyNumberFormat="1" applyFont="1" applyFill="1" applyBorder="1" applyAlignment="1">
      <alignment horizontal="center" wrapText="1"/>
    </xf>
    <xf numFmtId="166" fontId="2" fillId="2" borderId="14" xfId="0" applyNumberFormat="1" applyFont="1" applyFill="1" applyBorder="1" applyAlignment="1">
      <alignment horizontal="center" wrapText="1"/>
    </xf>
    <xf numFmtId="166" fontId="3" fillId="2" borderId="14" xfId="0" applyNumberFormat="1" applyFont="1" applyFill="1" applyBorder="1" applyAlignment="1">
      <alignment horizontal="center" wrapText="1"/>
    </xf>
    <xf numFmtId="0" fontId="3" fillId="2" borderId="5" xfId="0" applyFont="1" applyFill="1" applyBorder="1" applyAlignment="1">
      <alignment horizontal="right" vertical="top"/>
    </xf>
    <xf numFmtId="0" fontId="1" fillId="2" borderId="6" xfId="0" applyFont="1" applyFill="1" applyBorder="1" applyAlignment="1">
      <alignment wrapText="1"/>
    </xf>
    <xf numFmtId="3" fontId="1" fillId="2" borderId="7" xfId="0" applyNumberFormat="1" applyFont="1" applyFill="1" applyBorder="1" applyAlignment="1">
      <alignment horizontal="right" wrapText="1" indent="1"/>
    </xf>
    <xf numFmtId="166" fontId="1" fillId="2" borderId="27" xfId="0" applyNumberFormat="1" applyFont="1" applyFill="1" applyBorder="1" applyAlignment="1">
      <alignment horizontal="center" wrapText="1"/>
    </xf>
    <xf numFmtId="3" fontId="2" fillId="2" borderId="14" xfId="0" applyNumberFormat="1" applyFont="1" applyFill="1" applyBorder="1" applyAlignment="1">
      <alignment horizontal="right" wrapText="1" indent="1"/>
    </xf>
    <xf numFmtId="3" fontId="2" fillId="2" borderId="30" xfId="0" applyNumberFormat="1" applyFont="1" applyFill="1" applyBorder="1" applyAlignment="1">
      <alignment horizontal="right" wrapText="1" indent="1"/>
    </xf>
    <xf numFmtId="166" fontId="2" fillId="2" borderId="29" xfId="0" applyNumberFormat="1" applyFont="1" applyFill="1" applyBorder="1" applyAlignment="1">
      <alignment horizontal="center" wrapText="1"/>
    </xf>
    <xf numFmtId="0" fontId="2" fillId="2" borderId="17" xfId="0" applyFont="1" applyFill="1" applyBorder="1" applyAlignment="1"/>
    <xf numFmtId="0" fontId="1" fillId="2" borderId="18" xfId="0" applyFont="1" applyFill="1" applyBorder="1" applyAlignment="1"/>
    <xf numFmtId="3" fontId="2" fillId="2" borderId="19" xfId="0" applyNumberFormat="1" applyFont="1" applyFill="1" applyBorder="1" applyAlignment="1">
      <alignment horizontal="right" wrapText="1" indent="1"/>
    </xf>
    <xf numFmtId="166" fontId="2" fillId="2" borderId="19" xfId="0" applyNumberFormat="1" applyFont="1" applyFill="1" applyBorder="1" applyAlignment="1">
      <alignment horizontal="center" wrapText="1"/>
    </xf>
    <xf numFmtId="166" fontId="2" fillId="2" borderId="31" xfId="0" applyNumberFormat="1" applyFont="1" applyFill="1" applyBorder="1" applyAlignment="1">
      <alignment horizontal="center" wrapText="1"/>
    </xf>
    <xf numFmtId="0" fontId="2" fillId="2" borderId="8" xfId="0" applyFont="1" applyFill="1" applyBorder="1" applyAlignment="1"/>
    <xf numFmtId="0" fontId="1" fillId="2" borderId="9" xfId="0" applyFont="1" applyFill="1" applyBorder="1" applyAlignment="1"/>
    <xf numFmtId="0" fontId="1" fillId="2" borderId="6" xfId="0" applyFont="1" applyFill="1" applyBorder="1" applyAlignment="1"/>
    <xf numFmtId="0" fontId="2" fillId="2" borderId="32" xfId="0" applyFont="1" applyFill="1" applyBorder="1" applyAlignment="1"/>
    <xf numFmtId="0" fontId="1" fillId="2" borderId="33" xfId="0" applyFont="1" applyFill="1" applyBorder="1" applyAlignment="1"/>
    <xf numFmtId="3" fontId="2" fillId="2" borderId="25" xfId="0" applyNumberFormat="1" applyFont="1" applyFill="1" applyBorder="1" applyAlignment="1">
      <alignment horizontal="right" wrapText="1" indent="1"/>
    </xf>
    <xf numFmtId="166" fontId="2" fillId="2" borderId="25" xfId="0" applyNumberFormat="1" applyFont="1" applyFill="1" applyBorder="1" applyAlignment="1">
      <alignment horizontal="center" wrapText="1"/>
    </xf>
    <xf numFmtId="166" fontId="2" fillId="2" borderId="34" xfId="0" applyNumberFormat="1" applyFont="1" applyFill="1" applyBorder="1" applyAlignment="1">
      <alignment horizontal="center" wrapText="1"/>
    </xf>
    <xf numFmtId="3" fontId="2" fillId="2" borderId="11" xfId="0" applyNumberFormat="1" applyFont="1" applyFill="1" applyBorder="1" applyAlignment="1">
      <alignment horizontal="right" vertical="center" wrapText="1"/>
    </xf>
    <xf numFmtId="3" fontId="2" fillId="2" borderId="35" xfId="0" applyNumberFormat="1" applyFont="1" applyFill="1" applyBorder="1" applyAlignment="1">
      <alignment horizontal="right" vertical="center" wrapText="1"/>
    </xf>
    <xf numFmtId="166" fontId="2" fillId="2" borderId="11" xfId="0" applyNumberFormat="1" applyFont="1" applyFill="1" applyBorder="1" applyAlignment="1">
      <alignment horizontal="center" vertical="center" wrapText="1"/>
    </xf>
    <xf numFmtId="166" fontId="2" fillId="2" borderId="29" xfId="0" applyNumberFormat="1" applyFont="1" applyFill="1" applyBorder="1" applyAlignment="1">
      <alignment horizontal="center" vertical="center" wrapText="1"/>
    </xf>
    <xf numFmtId="3" fontId="1" fillId="2" borderId="14" xfId="0" applyNumberFormat="1" applyFont="1" applyFill="1" applyBorder="1" applyAlignment="1">
      <alignment horizontal="right" vertical="center" wrapText="1"/>
    </xf>
    <xf numFmtId="3" fontId="1" fillId="2" borderId="30" xfId="0" applyNumberFormat="1" applyFont="1" applyFill="1" applyBorder="1" applyAlignment="1">
      <alignment horizontal="right" vertical="center" wrapText="1"/>
    </xf>
    <xf numFmtId="166" fontId="1" fillId="2" borderId="14" xfId="0" applyNumberFormat="1" applyFont="1" applyFill="1" applyBorder="1" applyAlignment="1">
      <alignment horizontal="center" vertical="center" wrapText="1"/>
    </xf>
    <xf numFmtId="166" fontId="1" fillId="2" borderId="29" xfId="0" applyNumberFormat="1" applyFont="1" applyFill="1" applyBorder="1" applyAlignment="1">
      <alignment horizontal="center" vertical="center" wrapText="1"/>
    </xf>
    <xf numFmtId="3" fontId="1" fillId="2" borderId="7" xfId="0" applyNumberFormat="1" applyFont="1" applyFill="1" applyBorder="1" applyAlignment="1">
      <alignment horizontal="right" vertical="center" wrapText="1"/>
    </xf>
    <xf numFmtId="166" fontId="1" fillId="2" borderId="7" xfId="0" applyNumberFormat="1" applyFont="1" applyFill="1" applyBorder="1" applyAlignment="1">
      <alignment horizontal="center" vertical="center" wrapText="1"/>
    </xf>
    <xf numFmtId="166" fontId="1" fillId="2" borderId="27" xfId="0" applyNumberFormat="1" applyFont="1" applyFill="1" applyBorder="1" applyAlignment="1">
      <alignment horizontal="center" vertical="center" wrapText="1"/>
    </xf>
    <xf numFmtId="166" fontId="2" fillId="2" borderId="14" xfId="0" applyNumberFormat="1" applyFont="1" applyFill="1" applyBorder="1" applyAlignment="1">
      <alignment horizontal="center" vertical="center" wrapText="1"/>
    </xf>
    <xf numFmtId="0" fontId="3" fillId="2" borderId="0" xfId="0" applyFont="1" applyFill="1" applyBorder="1" applyAlignment="1">
      <alignment horizontal="justify" vertical="justify" wrapText="1"/>
    </xf>
    <xf numFmtId="0" fontId="3" fillId="2" borderId="0" xfId="0" applyFont="1" applyFill="1" applyBorder="1" applyAlignment="1">
      <alignment horizontal="justify" vertical="center" wrapText="1"/>
    </xf>
    <xf numFmtId="0" fontId="3" fillId="2" borderId="6" xfId="0" applyFont="1" applyFill="1" applyBorder="1" applyAlignment="1">
      <alignment horizontal="justify" vertical="center" wrapText="1"/>
    </xf>
    <xf numFmtId="3" fontId="2" fillId="2" borderId="14" xfId="0" applyNumberFormat="1" applyFont="1" applyFill="1" applyBorder="1" applyAlignment="1">
      <alignment horizontal="right" vertical="center" wrapText="1"/>
    </xf>
    <xf numFmtId="3" fontId="2" fillId="2" borderId="30" xfId="0" applyNumberFormat="1" applyFont="1" applyFill="1" applyBorder="1" applyAlignment="1">
      <alignment horizontal="right" vertical="center" wrapText="1"/>
    </xf>
    <xf numFmtId="166" fontId="2" fillId="2" borderId="35" xfId="0" applyNumberFormat="1" applyFont="1" applyFill="1" applyBorder="1" applyAlignment="1">
      <alignment horizontal="center" vertical="center" wrapText="1"/>
    </xf>
    <xf numFmtId="166" fontId="2" fillId="2" borderId="28" xfId="0" applyNumberFormat="1" applyFont="1" applyFill="1" applyBorder="1" applyAlignment="1">
      <alignment horizontal="center" vertical="center" wrapText="1"/>
    </xf>
    <xf numFmtId="166" fontId="1" fillId="2" borderId="30" xfId="0" applyNumberFormat="1" applyFont="1" applyFill="1" applyBorder="1" applyAlignment="1">
      <alignment horizontal="center" vertical="center" wrapText="1"/>
    </xf>
    <xf numFmtId="3" fontId="1" fillId="2" borderId="36" xfId="0" applyNumberFormat="1" applyFont="1" applyFill="1" applyBorder="1" applyAlignment="1">
      <alignment horizontal="right" vertical="center" wrapText="1"/>
    </xf>
    <xf numFmtId="3" fontId="2" fillId="2" borderId="19" xfId="0" applyNumberFormat="1" applyFont="1" applyFill="1" applyBorder="1" applyAlignment="1">
      <alignment horizontal="right" vertical="center" wrapText="1"/>
    </xf>
    <xf numFmtId="166" fontId="2" fillId="2" borderId="19" xfId="0" applyNumberFormat="1" applyFont="1" applyFill="1" applyBorder="1" applyAlignment="1">
      <alignment horizontal="center" vertical="center" wrapText="1"/>
    </xf>
    <xf numFmtId="166" fontId="2" fillId="2" borderId="27" xfId="0" applyNumberFormat="1" applyFont="1" applyFill="1" applyBorder="1" applyAlignment="1">
      <alignment horizontal="center" vertical="center" wrapText="1"/>
    </xf>
    <xf numFmtId="166" fontId="1" fillId="2" borderId="28" xfId="0" applyNumberFormat="1" applyFont="1" applyFill="1" applyBorder="1" applyAlignment="1">
      <alignment horizontal="center" vertical="center" wrapText="1"/>
    </xf>
    <xf numFmtId="0" fontId="1" fillId="0" borderId="0" xfId="0" applyFont="1"/>
    <xf numFmtId="3" fontId="2" fillId="2" borderId="25" xfId="0" applyNumberFormat="1" applyFont="1" applyFill="1" applyBorder="1" applyAlignment="1">
      <alignment horizontal="right" vertical="center" wrapText="1"/>
    </xf>
    <xf numFmtId="166" fontId="2" fillId="2" borderId="25" xfId="0" applyNumberFormat="1" applyFont="1" applyFill="1" applyBorder="1" applyAlignment="1">
      <alignment horizontal="center" vertical="center" wrapText="1"/>
    </xf>
    <xf numFmtId="166" fontId="2" fillId="2" borderId="34" xfId="0" applyNumberFormat="1" applyFont="1" applyFill="1" applyBorder="1" applyAlignment="1">
      <alignment horizontal="center" vertical="center" wrapText="1"/>
    </xf>
    <xf numFmtId="0" fontId="3" fillId="4" borderId="0" xfId="0" applyFont="1" applyFill="1" applyAlignment="1">
      <alignment horizontal="left" vertical="center"/>
    </xf>
    <xf numFmtId="0" fontId="9" fillId="2" borderId="0" xfId="0" applyFont="1" applyFill="1" applyBorder="1" applyAlignment="1"/>
    <xf numFmtId="3" fontId="10" fillId="2" borderId="0" xfId="0" applyNumberFormat="1" applyFont="1" applyFill="1" applyBorder="1" applyAlignment="1">
      <alignment horizontal="right" wrapText="1" indent="1"/>
    </xf>
    <xf numFmtId="166" fontId="10" fillId="2" borderId="0" xfId="0" applyNumberFormat="1" applyFont="1" applyFill="1" applyBorder="1" applyAlignment="1">
      <alignment horizontal="center" wrapText="1"/>
    </xf>
    <xf numFmtId="0" fontId="1" fillId="2" borderId="0" xfId="0" applyFont="1" applyFill="1" applyBorder="1" applyAlignment="1"/>
    <xf numFmtId="3" fontId="2" fillId="2" borderId="0" xfId="0" applyNumberFormat="1" applyFont="1" applyFill="1" applyBorder="1" applyAlignment="1">
      <alignment horizontal="right" wrapText="1" indent="1"/>
    </xf>
    <xf numFmtId="3" fontId="2" fillId="2" borderId="0" xfId="0" applyNumberFormat="1" applyFont="1" applyFill="1" applyBorder="1" applyAlignment="1">
      <alignment horizontal="center" wrapText="1"/>
    </xf>
    <xf numFmtId="166" fontId="2" fillId="2" borderId="0" xfId="0" applyNumberFormat="1" applyFont="1" applyFill="1" applyBorder="1" applyAlignment="1">
      <alignment horizontal="center" wrapText="1"/>
    </xf>
    <xf numFmtId="0" fontId="6" fillId="2" borderId="0" xfId="0" applyFont="1" applyFill="1" applyAlignment="1">
      <alignment vertical="center"/>
    </xf>
    <xf numFmtId="0" fontId="7" fillId="2" borderId="0" xfId="0" applyFont="1" applyFill="1" applyAlignment="1">
      <alignment vertical="center"/>
    </xf>
    <xf numFmtId="0" fontId="4" fillId="0" borderId="0" xfId="0" applyFont="1"/>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4" fillId="3" borderId="4"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27" xfId="0" applyFont="1" applyFill="1" applyBorder="1" applyAlignment="1">
      <alignment horizontal="center" vertical="center" wrapText="1"/>
    </xf>
    <xf numFmtId="3" fontId="4" fillId="0" borderId="11" xfId="0" applyNumberFormat="1" applyFont="1" applyBorder="1"/>
    <xf numFmtId="165" fontId="4" fillId="0" borderId="11" xfId="0" applyNumberFormat="1" applyFont="1" applyBorder="1" applyAlignment="1">
      <alignment horizontal="center"/>
    </xf>
    <xf numFmtId="165" fontId="4" fillId="0" borderId="28" xfId="0" applyNumberFormat="1" applyFont="1" applyBorder="1" applyAlignment="1">
      <alignment horizontal="center" vertical="center"/>
    </xf>
    <xf numFmtId="3" fontId="4" fillId="2" borderId="14" xfId="0" applyNumberFormat="1" applyFont="1" applyFill="1" applyBorder="1" applyAlignment="1">
      <alignment vertical="center"/>
    </xf>
    <xf numFmtId="165" fontId="4" fillId="0" borderId="14" xfId="0" applyNumberFormat="1" applyFont="1" applyBorder="1" applyAlignment="1">
      <alignment horizontal="center"/>
    </xf>
    <xf numFmtId="165" fontId="4" fillId="0" borderId="29" xfId="0" applyNumberFormat="1" applyFont="1" applyBorder="1" applyAlignment="1">
      <alignment horizontal="center" vertical="center"/>
    </xf>
    <xf numFmtId="3" fontId="4" fillId="0" borderId="14" xfId="0" applyNumberFormat="1" applyFont="1" applyBorder="1"/>
    <xf numFmtId="165" fontId="4" fillId="0" borderId="7" xfId="0" applyNumberFormat="1" applyFont="1" applyBorder="1" applyAlignment="1">
      <alignment horizontal="center"/>
    </xf>
    <xf numFmtId="165" fontId="4" fillId="0" borderId="27" xfId="0" applyNumberFormat="1" applyFont="1" applyBorder="1" applyAlignment="1">
      <alignment horizontal="center" vertical="center"/>
    </xf>
    <xf numFmtId="3" fontId="6" fillId="0" borderId="25" xfId="0" applyNumberFormat="1" applyFont="1" applyBorder="1"/>
    <xf numFmtId="165" fontId="6" fillId="0" borderId="25" xfId="0" applyNumberFormat="1" applyFont="1" applyBorder="1" applyAlignment="1">
      <alignment horizontal="center"/>
    </xf>
    <xf numFmtId="165" fontId="6" fillId="0" borderId="34" xfId="0" applyNumberFormat="1" applyFont="1" applyBorder="1" applyAlignment="1">
      <alignment horizontal="center" vertical="center"/>
    </xf>
    <xf numFmtId="3" fontId="4" fillId="0" borderId="14" xfId="0" applyNumberFormat="1" applyFont="1" applyBorder="1" applyAlignment="1">
      <alignment horizontal="right" vertical="center"/>
    </xf>
    <xf numFmtId="165" fontId="4" fillId="0" borderId="14" xfId="0" applyNumberFormat="1" applyFont="1" applyBorder="1" applyAlignment="1">
      <alignment horizontal="center" vertical="center"/>
    </xf>
    <xf numFmtId="165" fontId="4" fillId="0" borderId="26" xfId="0" applyNumberFormat="1" applyFont="1" applyBorder="1" applyAlignment="1">
      <alignment horizontal="center" vertical="center"/>
    </xf>
    <xf numFmtId="3" fontId="4" fillId="0" borderId="14" xfId="0" applyNumberFormat="1" applyFont="1" applyBorder="1" applyAlignment="1">
      <alignment horizontal="right" vertical="center" wrapText="1"/>
    </xf>
    <xf numFmtId="3" fontId="6" fillId="0" borderId="25" xfId="0" applyNumberFormat="1" applyFont="1" applyBorder="1" applyAlignment="1">
      <alignment horizontal="right" vertical="center"/>
    </xf>
    <xf numFmtId="165" fontId="6" fillId="0" borderId="25" xfId="0" applyNumberFormat="1" applyFont="1" applyBorder="1" applyAlignment="1">
      <alignment horizontal="center" vertical="center"/>
    </xf>
    <xf numFmtId="0" fontId="3" fillId="2" borderId="0" xfId="0" applyFont="1" applyFill="1" applyBorder="1" applyAlignment="1">
      <alignment horizontal="right" vertical="center"/>
    </xf>
    <xf numFmtId="0" fontId="17" fillId="2" borderId="43" xfId="0" applyFont="1" applyFill="1" applyBorder="1" applyAlignment="1">
      <alignment horizontal="left" wrapText="1"/>
    </xf>
    <xf numFmtId="0" fontId="17" fillId="2" borderId="44" xfId="0" applyFont="1" applyFill="1" applyBorder="1" applyAlignment="1">
      <alignment horizontal="right" vertical="top" wrapText="1"/>
    </xf>
    <xf numFmtId="0" fontId="1" fillId="2" borderId="45" xfId="0" applyFont="1" applyFill="1" applyBorder="1" applyAlignment="1">
      <alignment horizontal="center" vertical="center"/>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 fillId="2" borderId="18" xfId="0" applyFont="1" applyFill="1" applyBorder="1" applyAlignment="1">
      <alignment vertical="center"/>
    </xf>
    <xf numFmtId="0" fontId="1" fillId="2" borderId="21" xfId="0" applyFont="1" applyFill="1" applyBorder="1" applyAlignment="1">
      <alignment vertical="center"/>
    </xf>
    <xf numFmtId="0" fontId="1" fillId="3" borderId="11" xfId="0" applyFont="1" applyFill="1" applyBorder="1" applyAlignment="1">
      <alignment horizontal="center" vertical="center"/>
    </xf>
    <xf numFmtId="3" fontId="17" fillId="2" borderId="19" xfId="0" applyNumberFormat="1" applyFont="1" applyFill="1" applyBorder="1" applyAlignment="1">
      <alignment horizontal="center" vertical="center" wrapText="1"/>
    </xf>
    <xf numFmtId="3" fontId="17" fillId="3" borderId="35" xfId="0" applyNumberFormat="1" applyFont="1" applyFill="1" applyBorder="1" applyAlignment="1">
      <alignment horizontal="center" vertical="center" wrapText="1"/>
    </xf>
    <xf numFmtId="3" fontId="1" fillId="5" borderId="39" xfId="0" applyNumberFormat="1" applyFont="1" applyFill="1" applyBorder="1" applyAlignment="1">
      <alignment horizontal="center" vertical="center" wrapText="1"/>
    </xf>
    <xf numFmtId="0" fontId="17" fillId="2" borderId="18" xfId="0" applyFont="1" applyFill="1" applyBorder="1" applyAlignment="1">
      <alignment vertical="center" wrapText="1"/>
    </xf>
    <xf numFmtId="0" fontId="17" fillId="2" borderId="21" xfId="0" applyFont="1" applyFill="1" applyBorder="1" applyAlignment="1">
      <alignment vertical="center" wrapText="1"/>
    </xf>
    <xf numFmtId="3" fontId="1" fillId="5" borderId="30" xfId="0" applyNumberFormat="1" applyFont="1" applyFill="1" applyBorder="1" applyAlignment="1">
      <alignment horizontal="center" vertical="center" wrapText="1"/>
    </xf>
    <xf numFmtId="3" fontId="1" fillId="3" borderId="39" xfId="0" applyNumberFormat="1" applyFont="1" applyFill="1" applyBorder="1" applyAlignment="1">
      <alignment horizontal="center" vertical="center" wrapText="1"/>
    </xf>
    <xf numFmtId="3" fontId="1" fillId="3" borderId="36" xfId="0" applyNumberFormat="1" applyFont="1" applyFill="1" applyBorder="1" applyAlignment="1">
      <alignment horizontal="center" vertical="center" wrapText="1"/>
    </xf>
    <xf numFmtId="3" fontId="1" fillId="3" borderId="20" xfId="0" applyNumberFormat="1" applyFont="1" applyFill="1" applyBorder="1" applyAlignment="1">
      <alignment horizontal="center" vertical="center" wrapText="1"/>
    </xf>
    <xf numFmtId="3" fontId="17" fillId="5" borderId="36" xfId="0" applyNumberFormat="1"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3" fontId="1" fillId="3" borderId="21"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3" fontId="1" fillId="2" borderId="42" xfId="0" applyNumberFormat="1" applyFont="1" applyFill="1" applyBorder="1" applyAlignment="1">
      <alignment horizontal="center" vertical="center" wrapText="1"/>
    </xf>
    <xf numFmtId="3" fontId="17" fillId="3" borderId="7" xfId="0" applyNumberFormat="1" applyFont="1" applyFill="1" applyBorder="1" applyAlignment="1">
      <alignment horizontal="center" vertical="center" wrapText="1"/>
    </xf>
    <xf numFmtId="3" fontId="17" fillId="3" borderId="42" xfId="0" applyNumberFormat="1" applyFont="1" applyFill="1" applyBorder="1" applyAlignment="1">
      <alignment horizontal="center" vertical="center" wrapText="1"/>
    </xf>
    <xf numFmtId="3" fontId="17" fillId="0" borderId="19" xfId="0" applyNumberFormat="1" applyFont="1" applyFill="1" applyBorder="1" applyAlignment="1">
      <alignment horizontal="center" vertical="center" wrapText="1"/>
    </xf>
    <xf numFmtId="0" fontId="2" fillId="0" borderId="0" xfId="0" applyFont="1"/>
    <xf numFmtId="0" fontId="19" fillId="0" borderId="0" xfId="0" applyFont="1" applyFill="1" applyBorder="1" applyAlignment="1">
      <alignment vertical="top" wrapText="1"/>
    </xf>
    <xf numFmtId="0" fontId="1" fillId="0" borderId="11" xfId="0" applyFont="1" applyBorder="1"/>
    <xf numFmtId="0" fontId="1" fillId="0" borderId="7" xfId="0" applyFont="1" applyBorder="1"/>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Border="1" applyAlignment="1">
      <alignment horizontal="center" vertical="top" wrapText="1"/>
    </xf>
    <xf numFmtId="10" fontId="2" fillId="0" borderId="19" xfId="0" applyNumberFormat="1" applyFont="1" applyBorder="1" applyAlignment="1">
      <alignment horizontal="center" vertical="top" wrapText="1"/>
    </xf>
    <xf numFmtId="9" fontId="2" fillId="0" borderId="19" xfId="0" applyNumberFormat="1" applyFont="1" applyBorder="1" applyAlignment="1">
      <alignment horizontal="center" vertical="top" wrapText="1"/>
    </xf>
    <xf numFmtId="9" fontId="2" fillId="0" borderId="21" xfId="0" applyNumberFormat="1" applyFont="1" applyBorder="1" applyAlignment="1">
      <alignment horizontal="center" vertical="top" wrapText="1"/>
    </xf>
    <xf numFmtId="0" fontId="3" fillId="0" borderId="19" xfId="0" applyFont="1" applyBorder="1" applyAlignment="1">
      <alignment horizontal="left" vertical="top" wrapText="1"/>
    </xf>
    <xf numFmtId="10" fontId="3" fillId="0" borderId="19" xfId="0" applyNumberFormat="1" applyFont="1" applyBorder="1" applyAlignment="1">
      <alignment vertical="center"/>
    </xf>
    <xf numFmtId="10" fontId="3" fillId="0" borderId="19" xfId="0" applyNumberFormat="1" applyFont="1" applyBorder="1" applyAlignment="1">
      <alignment horizontal="center" vertical="center"/>
    </xf>
    <xf numFmtId="164" fontId="3" fillId="0" borderId="19" xfId="0" applyNumberFormat="1" applyFont="1" applyBorder="1" applyAlignment="1">
      <alignment horizontal="center" vertical="center"/>
    </xf>
    <xf numFmtId="164" fontId="3" fillId="0" borderId="21" xfId="0" applyNumberFormat="1" applyFont="1" applyBorder="1" applyAlignment="1">
      <alignment horizontal="center" vertical="center"/>
    </xf>
    <xf numFmtId="0" fontId="3" fillId="0" borderId="19" xfId="0" applyFont="1" applyBorder="1" applyAlignment="1">
      <alignment vertical="top" wrapText="1"/>
    </xf>
    <xf numFmtId="164" fontId="3" fillId="0" borderId="19" xfId="0" applyNumberFormat="1" applyFont="1" applyBorder="1" applyAlignment="1">
      <alignment horizontal="center"/>
    </xf>
    <xf numFmtId="164" fontId="3" fillId="0" borderId="21" xfId="0" applyNumberFormat="1" applyFont="1" applyBorder="1" applyAlignment="1">
      <alignment horizontal="center"/>
    </xf>
    <xf numFmtId="164" fontId="1" fillId="0" borderId="19" xfId="0" applyNumberFormat="1" applyFont="1" applyBorder="1"/>
    <xf numFmtId="0" fontId="3" fillId="0" borderId="19" xfId="0" applyFont="1" applyBorder="1" applyAlignment="1">
      <alignment horizontal="left"/>
    </xf>
    <xf numFmtId="10" fontId="3" fillId="0" borderId="19" xfId="0" applyNumberFormat="1" applyFont="1" applyBorder="1" applyAlignment="1">
      <alignment horizontal="center"/>
    </xf>
    <xf numFmtId="10" fontId="1" fillId="0" borderId="19" xfId="0" applyNumberFormat="1" applyFont="1" applyBorder="1"/>
    <xf numFmtId="164" fontId="3" fillId="0" borderId="42" xfId="0" applyNumberFormat="1" applyFont="1" applyBorder="1" applyAlignment="1">
      <alignment horizontal="center"/>
    </xf>
    <xf numFmtId="164" fontId="3" fillId="0" borderId="42" xfId="0" applyNumberFormat="1" applyFont="1" applyBorder="1" applyAlignment="1">
      <alignment horizontal="center" vertical="center"/>
    </xf>
    <xf numFmtId="0" fontId="20" fillId="0" borderId="0" xfId="0" applyFont="1"/>
    <xf numFmtId="0" fontId="3" fillId="0" borderId="19" xfId="0" applyFont="1" applyFill="1" applyBorder="1" applyAlignment="1">
      <alignment horizontal="left"/>
    </xf>
    <xf numFmtId="0" fontId="3" fillId="0" borderId="0" xfId="0" applyFont="1" applyFill="1" applyBorder="1" applyAlignment="1">
      <alignment horizontal="left"/>
    </xf>
    <xf numFmtId="0" fontId="22" fillId="0" borderId="0" xfId="0" applyFont="1"/>
    <xf numFmtId="0" fontId="23" fillId="0" borderId="0" xfId="0" applyFont="1" applyAlignment="1">
      <alignment horizontal="right"/>
    </xf>
    <xf numFmtId="166" fontId="23" fillId="0" borderId="19" xfId="0" applyNumberFormat="1" applyFont="1" applyBorder="1" applyAlignment="1">
      <alignment horizontal="right" vertical="center"/>
    </xf>
    <xf numFmtId="0" fontId="23" fillId="0" borderId="0" xfId="0" applyFont="1" applyAlignment="1">
      <alignment horizontal="left" wrapText="1"/>
    </xf>
    <xf numFmtId="0" fontId="21" fillId="0" borderId="0" xfId="0" applyFont="1"/>
    <xf numFmtId="165" fontId="1" fillId="0" borderId="42" xfId="0" applyNumberFormat="1" applyFont="1" applyFill="1" applyBorder="1" applyAlignment="1">
      <alignment horizontal="center" vertical="center" wrapText="1"/>
    </xf>
    <xf numFmtId="1" fontId="21" fillId="0" borderId="19" xfId="0" applyNumberFormat="1" applyFont="1" applyBorder="1" applyAlignment="1">
      <alignment horizontal="center" vertical="center"/>
    </xf>
    <xf numFmtId="166" fontId="21" fillId="0" borderId="19" xfId="0" applyNumberFormat="1" applyFont="1" applyBorder="1" applyAlignment="1">
      <alignment horizontal="center" vertical="center" wrapText="1"/>
    </xf>
    <xf numFmtId="165" fontId="1" fillId="2" borderId="42" xfId="0" applyNumberFormat="1" applyFont="1" applyFill="1" applyBorder="1" applyAlignment="1">
      <alignment horizontal="left" vertical="center" wrapText="1"/>
    </xf>
    <xf numFmtId="166" fontId="8" fillId="0" borderId="19" xfId="0" applyNumberFormat="1" applyFont="1" applyBorder="1" applyAlignment="1">
      <alignment vertical="center"/>
    </xf>
    <xf numFmtId="165" fontId="8" fillId="0" borderId="19" xfId="0" applyNumberFormat="1" applyFont="1" applyBorder="1" applyAlignment="1">
      <alignment vertical="center"/>
    </xf>
    <xf numFmtId="165" fontId="3" fillId="2" borderId="35" xfId="0" applyNumberFormat="1" applyFont="1" applyFill="1" applyBorder="1" applyAlignment="1">
      <alignment vertical="center" wrapText="1"/>
    </xf>
    <xf numFmtId="0" fontId="8" fillId="0" borderId="21" xfId="0" applyFont="1" applyBorder="1"/>
    <xf numFmtId="164" fontId="8" fillId="0" borderId="19" xfId="0" applyNumberFormat="1" applyFont="1" applyBorder="1" applyAlignment="1">
      <alignment vertical="center"/>
    </xf>
    <xf numFmtId="165" fontId="3" fillId="2" borderId="21" xfId="0" applyNumberFormat="1" applyFont="1" applyFill="1" applyBorder="1" applyAlignment="1">
      <alignment vertical="center" wrapText="1"/>
    </xf>
    <xf numFmtId="166" fontId="23" fillId="0" borderId="7" xfId="0" applyNumberFormat="1" applyFont="1" applyBorder="1" applyAlignment="1">
      <alignment vertical="center"/>
    </xf>
    <xf numFmtId="164" fontId="23" fillId="0" borderId="19" xfId="0" applyNumberFormat="1" applyFont="1" applyBorder="1" applyAlignment="1">
      <alignment vertical="center"/>
    </xf>
    <xf numFmtId="165" fontId="3" fillId="2" borderId="36" xfId="0" applyNumberFormat="1" applyFont="1" applyFill="1" applyBorder="1" applyAlignment="1">
      <alignment horizontal="left" vertical="center" wrapText="1"/>
    </xf>
    <xf numFmtId="166" fontId="23" fillId="0" borderId="19" xfId="0" applyNumberFormat="1" applyFont="1" applyBorder="1" applyAlignment="1">
      <alignment vertical="center"/>
    </xf>
    <xf numFmtId="165" fontId="1" fillId="2" borderId="42" xfId="0" applyNumberFormat="1" applyFont="1" applyFill="1" applyBorder="1" applyAlignment="1">
      <alignment horizontal="center" vertical="center" wrapText="1"/>
    </xf>
    <xf numFmtId="165" fontId="2" fillId="2" borderId="42" xfId="0" applyNumberFormat="1" applyFont="1" applyFill="1" applyBorder="1" applyAlignment="1">
      <alignment horizontal="left" vertical="center" wrapText="1"/>
    </xf>
    <xf numFmtId="166" fontId="21" fillId="0" borderId="19" xfId="0" applyNumberFormat="1" applyFont="1" applyBorder="1" applyAlignment="1">
      <alignment vertical="center"/>
    </xf>
    <xf numFmtId="165" fontId="21" fillId="0" borderId="19" xfId="0" applyNumberFormat="1" applyFont="1" applyBorder="1" applyAlignment="1">
      <alignment vertical="center"/>
    </xf>
    <xf numFmtId="165" fontId="2" fillId="2" borderId="0" xfId="0" applyNumberFormat="1" applyFont="1" applyFill="1" applyBorder="1" applyAlignment="1">
      <alignment horizontal="left" vertical="center" wrapText="1"/>
    </xf>
    <xf numFmtId="166" fontId="21" fillId="0" borderId="0" xfId="0" applyNumberFormat="1" applyFont="1" applyBorder="1" applyAlignment="1">
      <alignment vertical="center"/>
    </xf>
    <xf numFmtId="165" fontId="21" fillId="0" borderId="0" xfId="0" applyNumberFormat="1" applyFont="1" applyBorder="1" applyAlignment="1">
      <alignment vertical="center"/>
    </xf>
    <xf numFmtId="0" fontId="11" fillId="2" borderId="0" xfId="0" applyFont="1" applyFill="1" applyBorder="1" applyAlignment="1">
      <alignment horizontal="left" vertical="center"/>
    </xf>
    <xf numFmtId="3" fontId="11" fillId="2" borderId="14" xfId="0" applyNumberFormat="1" applyFont="1" applyFill="1" applyBorder="1" applyAlignment="1">
      <alignment horizontal="center" vertical="center"/>
    </xf>
    <xf numFmtId="3" fontId="11" fillId="2" borderId="20" xfId="0" applyNumberFormat="1" applyFont="1" applyFill="1" applyBorder="1" applyAlignment="1">
      <alignment horizontal="center" vertical="center"/>
    </xf>
    <xf numFmtId="0" fontId="7" fillId="0" borderId="0" xfId="0" applyFont="1"/>
    <xf numFmtId="0" fontId="1" fillId="3" borderId="3"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1" fillId="3" borderId="5" xfId="0" applyFont="1" applyFill="1" applyBorder="1" applyAlignment="1">
      <alignment vertical="center"/>
    </xf>
    <xf numFmtId="0" fontId="1" fillId="3" borderId="6" xfId="0" applyFont="1" applyFill="1" applyBorder="1" applyAlignment="1">
      <alignment horizontal="center" vertical="center" wrapText="1"/>
    </xf>
    <xf numFmtId="0" fontId="2" fillId="2" borderId="12" xfId="0" applyFont="1" applyFill="1" applyBorder="1" applyAlignment="1">
      <alignment vertical="center"/>
    </xf>
    <xf numFmtId="3" fontId="2" fillId="2" borderId="47" xfId="0" applyNumberFormat="1" applyFont="1" applyFill="1" applyBorder="1" applyAlignment="1">
      <alignment vertical="center"/>
    </xf>
    <xf numFmtId="165" fontId="2" fillId="0" borderId="47" xfId="0" applyNumberFormat="1" applyFont="1" applyBorder="1" applyAlignment="1">
      <alignment horizontal="center"/>
    </xf>
    <xf numFmtId="165" fontId="2" fillId="0" borderId="48" xfId="0" applyNumberFormat="1" applyFont="1" applyBorder="1" applyAlignment="1">
      <alignment horizontal="center"/>
    </xf>
    <xf numFmtId="0" fontId="1" fillId="2" borderId="12" xfId="0" applyFont="1" applyFill="1" applyBorder="1" applyAlignment="1">
      <alignment vertical="center"/>
    </xf>
    <xf numFmtId="3" fontId="1" fillId="2" borderId="49" xfId="0" applyNumberFormat="1" applyFont="1" applyFill="1" applyBorder="1" applyAlignment="1">
      <alignment vertical="center"/>
    </xf>
    <xf numFmtId="165" fontId="1" fillId="0" borderId="49" xfId="0" applyNumberFormat="1" applyFont="1" applyBorder="1" applyAlignment="1">
      <alignment horizontal="center"/>
    </xf>
    <xf numFmtId="165" fontId="1" fillId="0" borderId="50" xfId="0" applyNumberFormat="1" applyFont="1" applyBorder="1" applyAlignment="1">
      <alignment horizontal="center"/>
    </xf>
    <xf numFmtId="3" fontId="2" fillId="2" borderId="49" xfId="0" applyNumberFormat="1" applyFont="1" applyFill="1" applyBorder="1" applyAlignment="1">
      <alignment horizontal="right" vertical="top" wrapText="1"/>
    </xf>
    <xf numFmtId="165" fontId="2" fillId="0" borderId="49" xfId="0" applyNumberFormat="1" applyFont="1" applyBorder="1" applyAlignment="1">
      <alignment horizontal="center"/>
    </xf>
    <xf numFmtId="165" fontId="2" fillId="0" borderId="50" xfId="0" applyNumberFormat="1" applyFont="1" applyBorder="1" applyAlignment="1">
      <alignment horizontal="center"/>
    </xf>
    <xf numFmtId="3" fontId="2" fillId="2" borderId="49" xfId="0" applyNumberFormat="1" applyFont="1" applyFill="1" applyBorder="1" applyAlignment="1">
      <alignment vertical="center"/>
    </xf>
    <xf numFmtId="165" fontId="2" fillId="0" borderId="49" xfId="0" applyNumberFormat="1" applyFont="1" applyBorder="1" applyAlignment="1">
      <alignment horizontal="center" vertical="center"/>
    </xf>
    <xf numFmtId="165" fontId="2" fillId="0" borderId="50" xfId="0" applyNumberFormat="1" applyFont="1" applyBorder="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vertical="center"/>
    </xf>
    <xf numFmtId="3" fontId="2" fillId="2" borderId="51" xfId="0" applyNumberFormat="1" applyFont="1" applyFill="1" applyBorder="1" applyAlignment="1">
      <alignment vertical="center"/>
    </xf>
    <xf numFmtId="165" fontId="2" fillId="0" borderId="51" xfId="0" applyNumberFormat="1" applyFont="1" applyBorder="1" applyAlignment="1">
      <alignment horizontal="center" vertical="center"/>
    </xf>
    <xf numFmtId="165" fontId="2" fillId="0" borderId="52" xfId="0" applyNumberFormat="1" applyFont="1" applyBorder="1" applyAlignment="1">
      <alignment horizontal="center" vertical="center"/>
    </xf>
    <xf numFmtId="0" fontId="2" fillId="2" borderId="23" xfId="0" applyFont="1" applyFill="1" applyBorder="1" applyAlignment="1">
      <alignment vertical="center"/>
    </xf>
    <xf numFmtId="0" fontId="1" fillId="2" borderId="1" xfId="0" applyFont="1" applyFill="1" applyBorder="1" applyAlignment="1">
      <alignment vertical="center"/>
    </xf>
    <xf numFmtId="3" fontId="2" fillId="0" borderId="25" xfId="0" applyNumberFormat="1" applyFont="1" applyBorder="1"/>
    <xf numFmtId="165" fontId="2" fillId="0" borderId="25" xfId="0" applyNumberFormat="1" applyFont="1" applyBorder="1" applyAlignment="1">
      <alignment horizontal="center"/>
    </xf>
    <xf numFmtId="165" fontId="2" fillId="0" borderId="34" xfId="0" applyNumberFormat="1" applyFont="1" applyBorder="1" applyAlignment="1">
      <alignment horizontal="center"/>
    </xf>
    <xf numFmtId="0" fontId="25" fillId="0" borderId="0" xfId="0" applyFont="1" applyAlignment="1"/>
    <xf numFmtId="0" fontId="1" fillId="0" borderId="0" xfId="0" applyFont="1" applyAlignment="1"/>
    <xf numFmtId="0" fontId="11" fillId="2" borderId="30" xfId="0" applyFont="1" applyFill="1" applyBorder="1" applyAlignment="1">
      <alignment vertical="center" wrapText="1"/>
    </xf>
    <xf numFmtId="0" fontId="11" fillId="0" borderId="35" xfId="0" applyFont="1" applyFill="1" applyBorder="1" applyAlignment="1">
      <alignment vertical="center"/>
    </xf>
    <xf numFmtId="1" fontId="12" fillId="0" borderId="11" xfId="0" applyNumberFormat="1" applyFont="1" applyFill="1" applyBorder="1" applyAlignment="1">
      <alignment horizontal="center" vertical="center"/>
    </xf>
    <xf numFmtId="1" fontId="12" fillId="0" borderId="39"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1" fillId="0" borderId="39" xfId="0" applyNumberFormat="1" applyFont="1" applyFill="1" applyBorder="1" applyAlignment="1">
      <alignment horizontal="center" vertical="center"/>
    </xf>
    <xf numFmtId="9" fontId="11" fillId="2" borderId="20" xfId="0" applyNumberFormat="1" applyFont="1" applyFill="1" applyBorder="1" applyAlignment="1">
      <alignment horizontal="center" vertical="center"/>
    </xf>
    <xf numFmtId="9" fontId="11" fillId="0" borderId="39" xfId="0" applyNumberFormat="1" applyFont="1" applyFill="1" applyBorder="1" applyAlignment="1">
      <alignment horizontal="center" vertical="center" wrapText="1"/>
    </xf>
    <xf numFmtId="0" fontId="26" fillId="0" borderId="0" xfId="0" applyFont="1"/>
    <xf numFmtId="0" fontId="13" fillId="2" borderId="0" xfId="0" applyFont="1" applyFill="1" applyAlignment="1">
      <alignment horizontal="right" vertical="center"/>
    </xf>
    <xf numFmtId="0" fontId="0" fillId="0" borderId="0" xfId="0" applyAlignment="1">
      <alignment horizontal="right"/>
    </xf>
    <xf numFmtId="0" fontId="27" fillId="0" borderId="0" xfId="0" applyFont="1"/>
    <xf numFmtId="9" fontId="12" fillId="0" borderId="39" xfId="0" applyNumberFormat="1" applyFont="1" applyFill="1" applyBorder="1" applyAlignment="1">
      <alignment horizontal="center" vertical="center" wrapText="1"/>
    </xf>
    <xf numFmtId="0" fontId="12" fillId="0" borderId="35" xfId="0" applyFont="1" applyFill="1" applyBorder="1" applyAlignment="1">
      <alignment vertical="center"/>
    </xf>
    <xf numFmtId="0" fontId="28" fillId="0" borderId="0" xfId="0" applyFont="1"/>
    <xf numFmtId="0" fontId="3" fillId="2" borderId="2" xfId="0" applyFont="1" applyFill="1" applyBorder="1" applyAlignment="1">
      <alignment vertical="center"/>
    </xf>
    <xf numFmtId="0" fontId="1" fillId="0" borderId="3" xfId="0" applyFont="1" applyBorder="1"/>
    <xf numFmtId="0" fontId="1" fillId="3" borderId="7"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55" xfId="0" applyFont="1" applyFill="1" applyBorder="1" applyAlignment="1">
      <alignment horizontal="center" vertical="center" wrapText="1"/>
    </xf>
    <xf numFmtId="4" fontId="1" fillId="0" borderId="14" xfId="0" applyNumberFormat="1" applyFont="1" applyBorder="1" applyAlignment="1">
      <alignment horizontal="center" vertical="center"/>
    </xf>
    <xf numFmtId="4" fontId="1" fillId="0" borderId="0" xfId="0" applyNumberFormat="1" applyFont="1" applyBorder="1" applyAlignment="1">
      <alignment horizontal="center" vertical="center"/>
    </xf>
    <xf numFmtId="4" fontId="1" fillId="0" borderId="11" xfId="0" applyNumberFormat="1" applyFont="1" applyBorder="1" applyAlignment="1">
      <alignment horizontal="center" vertical="center"/>
    </xf>
    <xf numFmtId="4" fontId="2" fillId="0" borderId="30"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0" borderId="11" xfId="0" applyNumberFormat="1" applyFont="1" applyBorder="1" applyAlignment="1">
      <alignment horizontal="center" vertical="center" wrapText="1"/>
    </xf>
    <xf numFmtId="165" fontId="1" fillId="0" borderId="28" xfId="0" applyNumberFormat="1" applyFont="1" applyBorder="1" applyAlignment="1">
      <alignment horizontal="center" vertical="center"/>
    </xf>
    <xf numFmtId="0" fontId="1" fillId="2" borderId="12" xfId="0" applyFont="1" applyFill="1" applyBorder="1" applyAlignment="1">
      <alignment vertical="center" wrapText="1"/>
    </xf>
    <xf numFmtId="0" fontId="1" fillId="0" borderId="0" xfId="0" applyFont="1" applyBorder="1"/>
    <xf numFmtId="165" fontId="1" fillId="0" borderId="14" xfId="0" applyNumberFormat="1" applyFont="1" applyBorder="1" applyAlignment="1">
      <alignment horizontal="center" vertical="center"/>
    </xf>
    <xf numFmtId="165" fontId="1" fillId="0" borderId="29" xfId="0" applyNumberFormat="1" applyFont="1" applyBorder="1" applyAlignment="1">
      <alignment horizontal="center" vertical="center"/>
    </xf>
    <xf numFmtId="0" fontId="2" fillId="2" borderId="32" xfId="0" applyFont="1" applyFill="1" applyBorder="1" applyAlignment="1">
      <alignment vertical="center" wrapText="1"/>
    </xf>
    <xf numFmtId="0" fontId="1" fillId="0" borderId="33" xfId="0" applyFont="1" applyBorder="1"/>
    <xf numFmtId="4" fontId="2" fillId="0" borderId="25" xfId="0" applyNumberFormat="1" applyFont="1" applyBorder="1" applyAlignment="1">
      <alignment horizontal="center" vertical="center"/>
    </xf>
    <xf numFmtId="4" fontId="2" fillId="0" borderId="56" xfId="0" applyNumberFormat="1" applyFont="1" applyBorder="1" applyAlignment="1">
      <alignment horizontal="center" vertical="center"/>
    </xf>
    <xf numFmtId="165" fontId="2" fillId="0" borderId="25" xfId="0" applyNumberFormat="1" applyFont="1" applyBorder="1" applyAlignment="1">
      <alignment horizontal="center" vertical="center"/>
    </xf>
    <xf numFmtId="165" fontId="2" fillId="0" borderId="34" xfId="0" applyNumberFormat="1" applyFont="1" applyBorder="1" applyAlignment="1">
      <alignment horizontal="center" vertical="center"/>
    </xf>
    <xf numFmtId="0" fontId="3" fillId="0" borderId="0" xfId="0" applyFont="1"/>
    <xf numFmtId="0" fontId="23" fillId="0" borderId="0" xfId="0" applyFont="1" applyAlignment="1">
      <alignment horizontal="left" wrapText="1"/>
    </xf>
    <xf numFmtId="165" fontId="2" fillId="2" borderId="19" xfId="0" applyNumberFormat="1" applyFont="1" applyFill="1" applyBorder="1" applyAlignment="1">
      <alignment horizontal="left" vertical="center" wrapText="1"/>
    </xf>
    <xf numFmtId="0" fontId="2" fillId="2" borderId="17" xfId="0" applyFont="1" applyFill="1" applyBorder="1" applyAlignment="1">
      <alignment horizontal="left" vertical="center" wrapText="1"/>
    </xf>
    <xf numFmtId="0" fontId="8" fillId="2" borderId="21" xfId="0" applyFont="1" applyFill="1" applyBorder="1" applyAlignment="1">
      <alignment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8" fillId="2" borderId="9" xfId="0" applyFont="1" applyFill="1" applyBorder="1" applyAlignment="1">
      <alignment vertical="center"/>
    </xf>
    <xf numFmtId="0" fontId="1" fillId="2" borderId="12" xfId="0" applyFont="1" applyFill="1" applyBorder="1" applyAlignment="1">
      <alignment horizontal="left" vertical="center" wrapText="1"/>
    </xf>
    <xf numFmtId="0" fontId="8" fillId="2" borderId="0" xfId="0" applyFont="1" applyFill="1" applyBorder="1" applyAlignment="1">
      <alignment vertical="center"/>
    </xf>
    <xf numFmtId="0" fontId="8" fillId="2" borderId="18" xfId="0" applyFont="1" applyFill="1" applyBorder="1" applyAlignment="1">
      <alignment vertical="center"/>
    </xf>
    <xf numFmtId="0" fontId="8" fillId="2" borderId="20" xfId="0" applyFont="1" applyFill="1" applyBorder="1" applyAlignment="1">
      <alignment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2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0"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Border="1" applyAlignment="1">
      <alignment horizontal="left" vertical="top" wrapText="1"/>
    </xf>
    <xf numFmtId="0" fontId="14" fillId="2" borderId="32" xfId="0" applyFont="1" applyFill="1" applyBorder="1" applyAlignment="1">
      <alignment horizontal="left" vertical="center" wrapText="1"/>
    </xf>
    <xf numFmtId="0" fontId="14" fillId="2" borderId="41" xfId="0" applyFont="1" applyFill="1" applyBorder="1" applyAlignment="1">
      <alignment horizontal="left" vertical="center" wrapText="1"/>
    </xf>
    <xf numFmtId="0" fontId="7" fillId="3" borderId="2" xfId="0" applyFont="1" applyFill="1" applyBorder="1" applyAlignment="1">
      <alignment horizontal="center" vertical="center"/>
    </xf>
    <xf numFmtId="0" fontId="7" fillId="3" borderId="37"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15" fillId="2" borderId="40"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6" fillId="2" borderId="40"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1" fillId="0" borderId="3" xfId="0" applyFont="1" applyBorder="1" applyAlignment="1">
      <alignment horizontal="left" wrapText="1"/>
    </xf>
    <xf numFmtId="0" fontId="1" fillId="5" borderId="46" xfId="0" applyFont="1" applyFill="1" applyBorder="1" applyAlignment="1">
      <alignment horizontal="center" vertical="center"/>
    </xf>
    <xf numFmtId="0" fontId="1" fillId="5" borderId="43" xfId="0" applyFont="1" applyFill="1" applyBorder="1" applyAlignment="1">
      <alignment horizontal="center" vertical="center"/>
    </xf>
    <xf numFmtId="0" fontId="1" fillId="5" borderId="53" xfId="0" applyFont="1" applyFill="1" applyBorder="1" applyAlignment="1">
      <alignment horizontal="center" vertical="center"/>
    </xf>
    <xf numFmtId="0" fontId="1" fillId="3" borderId="54"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0" fillId="0" borderId="0" xfId="0" applyAlignment="1">
      <alignment horizontal="left" vertical="center" wrapText="1"/>
    </xf>
    <xf numFmtId="0" fontId="1" fillId="5" borderId="44"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0" borderId="0" xfId="0" applyFont="1" applyAlignment="1">
      <alignment vertical="center" wrapText="1"/>
    </xf>
    <xf numFmtId="0" fontId="1" fillId="0" borderId="6" xfId="0" applyFont="1" applyBorder="1" applyAlignment="1">
      <alignment horizontal="right"/>
    </xf>
    <xf numFmtId="0" fontId="2" fillId="0" borderId="42"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3" fillId="0" borderId="42" xfId="0" applyFont="1" applyBorder="1" applyAlignment="1">
      <alignment horizontal="center"/>
    </xf>
    <xf numFmtId="0" fontId="3" fillId="0" borderId="18" xfId="0" applyFont="1" applyBorder="1" applyAlignment="1">
      <alignment horizontal="center"/>
    </xf>
    <xf numFmtId="0" fontId="3" fillId="0" borderId="21" xfId="0" applyFont="1" applyBorder="1" applyAlignment="1">
      <alignment horizontal="center"/>
    </xf>
    <xf numFmtId="3" fontId="17" fillId="2" borderId="19"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0" fontId="3" fillId="2" borderId="0" xfId="0" applyFont="1" applyFill="1" applyAlignment="1">
      <alignment vertical="center" wrapText="1"/>
    </xf>
    <xf numFmtId="0" fontId="1" fillId="0" borderId="0" xfId="0" applyFont="1" applyAlignment="1">
      <alignment vertical="center" wrapText="1"/>
    </xf>
    <xf numFmtId="0" fontId="21" fillId="0" borderId="0" xfId="0" applyFont="1" applyAlignment="1">
      <alignment horizontal="left" vertical="center" wrapText="1"/>
    </xf>
    <xf numFmtId="166" fontId="8" fillId="0" borderId="42" xfId="0" applyNumberFormat="1" applyFont="1" applyBorder="1" applyAlignment="1">
      <alignment horizontal="center" vertical="center"/>
    </xf>
    <xf numFmtId="166" fontId="8" fillId="0" borderId="18" xfId="0" applyNumberFormat="1" applyFont="1" applyBorder="1" applyAlignment="1">
      <alignment horizontal="center" vertical="center"/>
    </xf>
    <xf numFmtId="166" fontId="8" fillId="0" borderId="21" xfId="0" applyNumberFormat="1" applyFont="1" applyBorder="1" applyAlignment="1">
      <alignment horizontal="center" vertical="center"/>
    </xf>
    <xf numFmtId="0" fontId="23" fillId="0" borderId="0" xfId="0" applyFont="1" applyAlignment="1">
      <alignment horizontal="left" wrapText="1"/>
    </xf>
    <xf numFmtId="0" fontId="26" fillId="0" borderId="9" xfId="0" applyFont="1" applyBorder="1" applyAlignment="1">
      <alignment horizontal="left" vertical="center" wrapText="1"/>
    </xf>
    <xf numFmtId="0" fontId="26" fillId="0" borderId="0" xfId="0" applyFont="1" applyAlignment="1">
      <alignment horizontal="left" vertical="center" wrapText="1"/>
    </xf>
    <xf numFmtId="0" fontId="11" fillId="6" borderId="35" xfId="0" applyFont="1" applyFill="1" applyBorder="1" applyAlignment="1">
      <alignment vertical="center"/>
    </xf>
    <xf numFmtId="0" fontId="12" fillId="6" borderId="19" xfId="0" applyFont="1" applyFill="1" applyBorder="1" applyAlignment="1">
      <alignment horizontal="center" vertical="center"/>
    </xf>
    <xf numFmtId="0" fontId="12" fillId="6" borderId="39" xfId="0" applyFont="1" applyFill="1" applyBorder="1" applyAlignment="1">
      <alignment horizontal="center" vertical="center"/>
    </xf>
    <xf numFmtId="0" fontId="12" fillId="6"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85" zoomScaleNormal="85" workbookViewId="0">
      <selection activeCell="B34" sqref="B34"/>
    </sheetView>
  </sheetViews>
  <sheetFormatPr baseColWidth="10" defaultRowHeight="15" x14ac:dyDescent="0.25"/>
  <cols>
    <col min="1" max="1" width="11.85546875" customWidth="1"/>
    <col min="2" max="2" width="43.140625" customWidth="1"/>
  </cols>
  <sheetData>
    <row r="1" spans="1:6" x14ac:dyDescent="0.25">
      <c r="A1" s="2" t="s">
        <v>0</v>
      </c>
      <c r="B1" s="18"/>
      <c r="C1" s="19"/>
      <c r="D1" s="19"/>
      <c r="E1" s="18"/>
      <c r="F1" s="18"/>
    </row>
    <row r="2" spans="1:6" x14ac:dyDescent="0.25">
      <c r="A2" s="3" t="s">
        <v>1</v>
      </c>
      <c r="B2" s="18"/>
      <c r="C2" s="19"/>
      <c r="D2" s="19"/>
      <c r="E2" s="18"/>
      <c r="F2" s="18"/>
    </row>
    <row r="3" spans="1:6" x14ac:dyDescent="0.25">
      <c r="B3" s="18"/>
      <c r="C3" s="19"/>
      <c r="D3" s="19"/>
      <c r="E3" s="18"/>
      <c r="F3" s="18"/>
    </row>
    <row r="4" spans="1:6" ht="15.75" thickBot="1" x14ac:dyDescent="0.3">
      <c r="A4" s="21"/>
      <c r="B4" s="22"/>
      <c r="C4" s="22"/>
      <c r="D4" s="22"/>
      <c r="E4" s="4" t="s">
        <v>123</v>
      </c>
      <c r="F4" s="22"/>
    </row>
    <row r="5" spans="1:6" ht="25.5" x14ac:dyDescent="0.25">
      <c r="A5" s="335"/>
      <c r="B5" s="336"/>
      <c r="C5" s="339">
        <v>2014</v>
      </c>
      <c r="D5" s="339">
        <v>2015</v>
      </c>
      <c r="E5" s="5" t="s">
        <v>2</v>
      </c>
      <c r="F5" s="5" t="s">
        <v>3</v>
      </c>
    </row>
    <row r="6" spans="1:6" x14ac:dyDescent="0.25">
      <c r="A6" s="337"/>
      <c r="B6" s="338"/>
      <c r="C6" s="340"/>
      <c r="D6" s="340"/>
      <c r="E6" s="6" t="s">
        <v>4</v>
      </c>
      <c r="F6" s="6" t="s">
        <v>4</v>
      </c>
    </row>
    <row r="7" spans="1:6" x14ac:dyDescent="0.25">
      <c r="A7" s="341" t="s">
        <v>5</v>
      </c>
      <c r="B7" s="342"/>
      <c r="C7" s="23">
        <v>7991.4253419999995</v>
      </c>
      <c r="D7" s="23">
        <v>7676.7898400000004</v>
      </c>
      <c r="E7" s="24">
        <v>30.835999999999999</v>
      </c>
      <c r="F7" s="24">
        <v>-3.9369999999999998</v>
      </c>
    </row>
    <row r="8" spans="1:6" x14ac:dyDescent="0.25">
      <c r="A8" s="343" t="s">
        <v>6</v>
      </c>
      <c r="B8" s="344"/>
      <c r="C8" s="25">
        <v>4500.0396579999997</v>
      </c>
      <c r="D8" s="25">
        <v>4647.3725720000002</v>
      </c>
      <c r="E8" s="26">
        <v>18.667000000000002</v>
      </c>
      <c r="F8" s="26">
        <v>3.274</v>
      </c>
    </row>
    <row r="9" spans="1:6" x14ac:dyDescent="0.25">
      <c r="A9" s="343" t="s">
        <v>7</v>
      </c>
      <c r="B9" s="344"/>
      <c r="C9" s="25">
        <v>3748.2529559999998</v>
      </c>
      <c r="D9" s="25">
        <v>3482.7710659999998</v>
      </c>
      <c r="E9" s="26">
        <v>13.989000000000001</v>
      </c>
      <c r="F9" s="26">
        <v>-7.0830000000000002</v>
      </c>
    </row>
    <row r="10" spans="1:6" x14ac:dyDescent="0.25">
      <c r="A10" s="343" t="s">
        <v>8</v>
      </c>
      <c r="B10" s="344"/>
      <c r="C10" s="25">
        <v>116.33337899999999</v>
      </c>
      <c r="D10" s="25">
        <v>113.105339</v>
      </c>
      <c r="E10" s="26">
        <v>0.45400000000000001</v>
      </c>
      <c r="F10" s="26">
        <v>-2.7749999999999999</v>
      </c>
    </row>
    <row r="11" spans="1:6" x14ac:dyDescent="0.25">
      <c r="A11" s="343" t="s">
        <v>9</v>
      </c>
      <c r="B11" s="344"/>
      <c r="C11" s="25">
        <v>2134.9295200000001</v>
      </c>
      <c r="D11" s="25">
        <v>2103.6722439999999</v>
      </c>
      <c r="E11" s="26">
        <v>8.35</v>
      </c>
      <c r="F11" s="26">
        <v>-1.464</v>
      </c>
    </row>
    <row r="12" spans="1:6" x14ac:dyDescent="0.25">
      <c r="A12" s="32" t="s">
        <v>10</v>
      </c>
      <c r="B12" s="7" t="s">
        <v>11</v>
      </c>
      <c r="C12" s="8">
        <v>1865.4311540000001</v>
      </c>
      <c r="D12" s="8">
        <v>1871.9917720000001</v>
      </c>
      <c r="E12" s="9">
        <v>7.5190000000000001</v>
      </c>
      <c r="F12" s="9">
        <v>0.35199999999999998</v>
      </c>
    </row>
    <row r="13" spans="1:6" ht="20.25" customHeight="1" x14ac:dyDescent="0.25">
      <c r="A13" s="10"/>
      <c r="B13" s="7" t="s">
        <v>12</v>
      </c>
      <c r="C13" s="11">
        <v>270.49836600000003</v>
      </c>
      <c r="D13" s="11">
        <v>231.68047199999978</v>
      </c>
      <c r="E13" s="9">
        <v>0.93100000000000005</v>
      </c>
      <c r="F13" s="9">
        <v>-14.351000000000001</v>
      </c>
    </row>
    <row r="14" spans="1:6" x14ac:dyDescent="0.25">
      <c r="A14" s="343" t="s">
        <v>13</v>
      </c>
      <c r="B14" s="344"/>
      <c r="C14" s="27">
        <v>1362.019595</v>
      </c>
      <c r="D14" s="27">
        <v>1403.1641090000001</v>
      </c>
      <c r="E14" s="28">
        <v>5.6360000000000001</v>
      </c>
      <c r="F14" s="28">
        <v>3.0209999999999999</v>
      </c>
    </row>
    <row r="15" spans="1:6" ht="36.75" customHeight="1" x14ac:dyDescent="0.25">
      <c r="A15" s="333" t="s">
        <v>14</v>
      </c>
      <c r="B15" s="345"/>
      <c r="C15" s="12">
        <v>19852.000450000003</v>
      </c>
      <c r="D15" s="12">
        <v>19426.875170000003</v>
      </c>
      <c r="E15" s="13">
        <v>78.033000000000001</v>
      </c>
      <c r="F15" s="13">
        <v>-2.141</v>
      </c>
    </row>
    <row r="16" spans="1:6" x14ac:dyDescent="0.25">
      <c r="A16" s="343" t="s">
        <v>15</v>
      </c>
      <c r="B16" s="346"/>
      <c r="C16" s="29">
        <v>5480.9903400000003</v>
      </c>
      <c r="D16" s="29">
        <v>5468.9637929999999</v>
      </c>
      <c r="E16" s="13">
        <v>21.966999999999999</v>
      </c>
      <c r="F16" s="13">
        <v>-0.219</v>
      </c>
    </row>
    <row r="17" spans="1:6" ht="24.75" customHeight="1" x14ac:dyDescent="0.25">
      <c r="A17" s="333" t="s">
        <v>16</v>
      </c>
      <c r="B17" s="334"/>
      <c r="C17" s="14">
        <v>25332.990790000003</v>
      </c>
      <c r="D17" s="14">
        <v>24895.838963000002</v>
      </c>
      <c r="E17" s="13">
        <v>100</v>
      </c>
      <c r="F17" s="13">
        <v>-1.726</v>
      </c>
    </row>
    <row r="18" spans="1:6" x14ac:dyDescent="0.25">
      <c r="A18" s="15" t="s">
        <v>17</v>
      </c>
      <c r="B18" s="15"/>
      <c r="C18" s="22"/>
      <c r="D18" s="22"/>
      <c r="E18" s="22"/>
      <c r="F18" s="30"/>
    </row>
    <row r="19" spans="1:6" x14ac:dyDescent="0.25">
      <c r="A19" s="2" t="s">
        <v>18</v>
      </c>
      <c r="B19" s="17"/>
      <c r="C19" s="31"/>
      <c r="D19" s="31"/>
      <c r="E19" s="22"/>
      <c r="F19" s="30"/>
    </row>
    <row r="20" spans="1:6" x14ac:dyDescent="0.25">
      <c r="A20" s="2"/>
      <c r="B20" s="17"/>
      <c r="C20" s="1"/>
      <c r="D20" s="1"/>
      <c r="F20" s="16"/>
    </row>
  </sheetData>
  <mergeCells count="12">
    <mergeCell ref="A17:B17"/>
    <mergeCell ref="A5:B6"/>
    <mergeCell ref="C5:C6"/>
    <mergeCell ref="D5:D6"/>
    <mergeCell ref="A7:B7"/>
    <mergeCell ref="A8:B8"/>
    <mergeCell ref="A9:B9"/>
    <mergeCell ref="A10:B10"/>
    <mergeCell ref="A11:B11"/>
    <mergeCell ref="A14:B14"/>
    <mergeCell ref="A15:B15"/>
    <mergeCell ref="A16:B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J28" sqref="J28"/>
    </sheetView>
  </sheetViews>
  <sheetFormatPr baseColWidth="10" defaultRowHeight="15" x14ac:dyDescent="0.25"/>
  <cols>
    <col min="1" max="1" width="40.5703125" customWidth="1"/>
    <col min="2" max="4" width="11.7109375" customWidth="1"/>
  </cols>
  <sheetData>
    <row r="1" spans="1:4" x14ac:dyDescent="0.25">
      <c r="A1" s="235" t="s">
        <v>167</v>
      </c>
      <c r="B1" s="22"/>
      <c r="C1" s="22"/>
      <c r="D1" s="22"/>
    </row>
    <row r="2" spans="1:4" x14ac:dyDescent="0.25">
      <c r="A2" s="402" t="s">
        <v>119</v>
      </c>
      <c r="B2" s="402"/>
      <c r="C2" s="402"/>
      <c r="D2" s="402"/>
    </row>
    <row r="3" spans="1:4" ht="20.25" customHeight="1" x14ac:dyDescent="0.25">
      <c r="A3" s="402" t="s">
        <v>152</v>
      </c>
      <c r="B3" s="402"/>
      <c r="C3" s="402"/>
      <c r="D3" s="402"/>
    </row>
    <row r="4" spans="1:4" x14ac:dyDescent="0.25">
      <c r="A4" s="235"/>
      <c r="B4" s="22"/>
      <c r="C4" s="231"/>
      <c r="D4" s="232" t="s">
        <v>123</v>
      </c>
    </row>
    <row r="5" spans="1:4" ht="39" customHeight="1" x14ac:dyDescent="0.25">
      <c r="A5" s="236"/>
      <c r="B5" s="237">
        <v>2014</v>
      </c>
      <c r="C5" s="237">
        <v>2015</v>
      </c>
      <c r="D5" s="238" t="s">
        <v>107</v>
      </c>
    </row>
    <row r="6" spans="1:4" x14ac:dyDescent="0.25">
      <c r="A6" s="239" t="s">
        <v>108</v>
      </c>
      <c r="B6" s="240">
        <f>477.347373+3215.98263-42.732073-94.947459-344.244412</f>
        <v>3211.4060589999999</v>
      </c>
      <c r="C6" s="240">
        <f>353.065143+363.716057+1154.34565+488.993151</f>
        <v>2360.1200009999998</v>
      </c>
      <c r="D6" s="241">
        <f>(C6/B6-1)*100</f>
        <v>-26.508203645386473</v>
      </c>
    </row>
    <row r="7" spans="1:4" x14ac:dyDescent="0.25">
      <c r="A7" s="242" t="s">
        <v>109</v>
      </c>
      <c r="B7" s="240"/>
      <c r="C7" s="243"/>
      <c r="D7" s="244"/>
    </row>
    <row r="8" spans="1:4" x14ac:dyDescent="0.25">
      <c r="A8" s="245" t="s">
        <v>110</v>
      </c>
      <c r="B8" s="232" t="s">
        <v>111</v>
      </c>
      <c r="C8" s="246">
        <v>1154.345654</v>
      </c>
      <c r="D8" s="247"/>
    </row>
    <row r="9" spans="1:4" x14ac:dyDescent="0.25">
      <c r="A9" s="248" t="s">
        <v>112</v>
      </c>
      <c r="B9" s="233" t="s">
        <v>111</v>
      </c>
      <c r="C9" s="249">
        <v>488.99315100000001</v>
      </c>
      <c r="D9" s="247"/>
    </row>
    <row r="10" spans="1:4" ht="7.5" customHeight="1" x14ac:dyDescent="0.25">
      <c r="A10" s="248"/>
      <c r="B10" s="249"/>
      <c r="C10" s="249"/>
      <c r="D10" s="247"/>
    </row>
    <row r="11" spans="1:4" x14ac:dyDescent="0.25">
      <c r="A11" s="239" t="s">
        <v>113</v>
      </c>
      <c r="B11" s="240"/>
      <c r="C11" s="240">
        <v>850.39338199999997</v>
      </c>
      <c r="D11" s="244"/>
    </row>
    <row r="12" spans="1:4" x14ac:dyDescent="0.25">
      <c r="A12" s="239" t="s">
        <v>114</v>
      </c>
      <c r="B12" s="240">
        <f>42.732073+94.947459+344.244412+100.042303+30.363489+319.378959</f>
        <v>931.70869500000003</v>
      </c>
      <c r="C12" s="240">
        <v>855.67254700000001</v>
      </c>
      <c r="D12" s="244"/>
    </row>
    <row r="13" spans="1:4" ht="8.25" customHeight="1" x14ac:dyDescent="0.25">
      <c r="A13" s="250"/>
      <c r="B13" s="403"/>
      <c r="C13" s="404"/>
      <c r="D13" s="405"/>
    </row>
    <row r="14" spans="1:4" x14ac:dyDescent="0.25">
      <c r="A14" s="239" t="s">
        <v>115</v>
      </c>
      <c r="B14" s="240">
        <f>793.642272-100.042303</f>
        <v>693.5999690000001</v>
      </c>
      <c r="C14" s="240">
        <v>879.58184300000005</v>
      </c>
      <c r="D14" s="241">
        <f>(C14/B14-1)*100</f>
        <v>26.813996873174585</v>
      </c>
    </row>
    <row r="15" spans="1:4" x14ac:dyDescent="0.25">
      <c r="A15" s="239" t="s">
        <v>116</v>
      </c>
      <c r="B15" s="240">
        <f>2084.572464-319.378959</f>
        <v>1765.1935049999997</v>
      </c>
      <c r="C15" s="240">
        <v>1675.318955</v>
      </c>
      <c r="D15" s="241">
        <f t="shared" ref="D15:D17" si="0">(C15/B15-1)*100</f>
        <v>-5.0914842902733071</v>
      </c>
    </row>
    <row r="16" spans="1:4" ht="24.75" customHeight="1" x14ac:dyDescent="0.25">
      <c r="A16" s="239" t="s">
        <v>117</v>
      </c>
      <c r="B16" s="240">
        <f>238.869382-30.363489</f>
        <v>208.50589300000001</v>
      </c>
      <c r="C16" s="240">
        <v>228.10559499999999</v>
      </c>
      <c r="D16" s="241">
        <f t="shared" si="0"/>
        <v>9.400071009024181</v>
      </c>
    </row>
    <row r="17" spans="1:4" ht="25.5" hidden="1" x14ac:dyDescent="0.25">
      <c r="A17" s="251" t="s">
        <v>118</v>
      </c>
      <c r="B17" s="252">
        <f>SUM(B6:B16)</f>
        <v>6810.4141209999998</v>
      </c>
      <c r="C17" s="252">
        <f>C6+C11+C12+C14+C15+C16</f>
        <v>6849.1923229999993</v>
      </c>
      <c r="D17" s="253">
        <f t="shared" si="0"/>
        <v>0.56939565364206857</v>
      </c>
    </row>
    <row r="18" spans="1:4" hidden="1" x14ac:dyDescent="0.25">
      <c r="A18" s="254"/>
      <c r="B18" s="255"/>
      <c r="C18" s="255"/>
      <c r="D18" s="256"/>
    </row>
    <row r="19" spans="1:4" x14ac:dyDescent="0.25">
      <c r="A19" s="332" t="s">
        <v>118</v>
      </c>
      <c r="B19" s="252">
        <v>6810.4</v>
      </c>
      <c r="C19" s="252">
        <v>6849.2</v>
      </c>
      <c r="D19" s="253">
        <v>0.6</v>
      </c>
    </row>
    <row r="20" spans="1:4" ht="46.5" customHeight="1" x14ac:dyDescent="0.25">
      <c r="A20" s="406" t="s">
        <v>146</v>
      </c>
      <c r="B20" s="406"/>
      <c r="C20" s="406"/>
      <c r="D20" s="406"/>
    </row>
    <row r="21" spans="1:4" x14ac:dyDescent="0.25">
      <c r="A21" s="406"/>
      <c r="B21" s="406"/>
      <c r="C21" s="406"/>
      <c r="D21" s="406"/>
    </row>
    <row r="22" spans="1:4" x14ac:dyDescent="0.25">
      <c r="A22" s="234" t="s">
        <v>166</v>
      </c>
      <c r="B22" s="234"/>
      <c r="C22" s="234"/>
      <c r="D22" s="234"/>
    </row>
    <row r="23" spans="1:4" ht="26.25" x14ac:dyDescent="0.25">
      <c r="A23" s="331" t="s">
        <v>169</v>
      </c>
      <c r="B23" s="331"/>
      <c r="C23" s="331"/>
      <c r="D23" s="331"/>
    </row>
    <row r="24" spans="1:4" x14ac:dyDescent="0.25">
      <c r="A24" s="22" t="s">
        <v>159</v>
      </c>
      <c r="B24" s="22"/>
      <c r="C24" s="22"/>
      <c r="D24" s="22"/>
    </row>
  </sheetData>
  <mergeCells count="4">
    <mergeCell ref="A2:D2"/>
    <mergeCell ref="B13:D13"/>
    <mergeCell ref="A20:D21"/>
    <mergeCell ref="A3:D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workbookViewId="0">
      <selection activeCell="A21" sqref="A21"/>
    </sheetView>
  </sheetViews>
  <sheetFormatPr baseColWidth="10" defaultRowHeight="15" x14ac:dyDescent="0.25"/>
  <cols>
    <col min="1" max="1" width="56.42578125" bestFit="1" customWidth="1"/>
  </cols>
  <sheetData>
    <row r="1" spans="1:9" x14ac:dyDescent="0.25">
      <c r="A1" s="257" t="s">
        <v>122</v>
      </c>
      <c r="B1" s="153"/>
      <c r="C1" s="153"/>
      <c r="D1" s="153"/>
      <c r="E1" s="153"/>
      <c r="F1" s="153"/>
      <c r="G1" s="153"/>
      <c r="H1" s="153"/>
      <c r="I1" s="153"/>
    </row>
    <row r="2" spans="1:9" x14ac:dyDescent="0.25">
      <c r="A2" s="154" t="s">
        <v>164</v>
      </c>
      <c r="B2" s="153"/>
      <c r="C2" s="153"/>
      <c r="D2" s="153"/>
      <c r="E2" s="153"/>
      <c r="F2" s="153"/>
      <c r="G2" s="153"/>
      <c r="H2" s="153"/>
      <c r="I2" s="153"/>
    </row>
    <row r="3" spans="1:9" x14ac:dyDescent="0.25">
      <c r="A3" s="155"/>
      <c r="B3" s="153"/>
      <c r="C3" s="153"/>
      <c r="D3" s="153"/>
      <c r="E3" s="153"/>
      <c r="F3" s="153"/>
      <c r="G3" s="153"/>
      <c r="H3" s="302"/>
      <c r="I3" s="301" t="s">
        <v>123</v>
      </c>
    </row>
    <row r="4" spans="1:9" ht="36" x14ac:dyDescent="0.25">
      <c r="A4" s="409"/>
      <c r="B4" s="410">
        <v>2009</v>
      </c>
      <c r="C4" s="410">
        <v>2010</v>
      </c>
      <c r="D4" s="410">
        <v>2011</v>
      </c>
      <c r="E4" s="410">
        <v>2012</v>
      </c>
      <c r="F4" s="411">
        <v>2013</v>
      </c>
      <c r="G4" s="411">
        <v>2014</v>
      </c>
      <c r="H4" s="411">
        <v>2015</v>
      </c>
      <c r="I4" s="412" t="s">
        <v>120</v>
      </c>
    </row>
    <row r="5" spans="1:9" x14ac:dyDescent="0.25">
      <c r="A5" s="305" t="s">
        <v>121</v>
      </c>
      <c r="B5" s="294">
        <v>1524.8645044999998</v>
      </c>
      <c r="C5" s="294">
        <v>1653.9897272299997</v>
      </c>
      <c r="D5" s="295">
        <v>1639.0046706300002</v>
      </c>
      <c r="E5" s="295">
        <v>1732.4395782399999</v>
      </c>
      <c r="F5" s="295">
        <v>1765.4784359621999</v>
      </c>
      <c r="G5" s="295">
        <v>1865.4311544099999</v>
      </c>
      <c r="H5" s="295">
        <v>1891.1609854219998</v>
      </c>
      <c r="I5" s="304">
        <v>1</v>
      </c>
    </row>
    <row r="6" spans="1:9" x14ac:dyDescent="0.25">
      <c r="A6" s="293" t="s">
        <v>150</v>
      </c>
      <c r="B6" s="296">
        <v>1146.7303069899999</v>
      </c>
      <c r="C6" s="296">
        <v>1339.9196257999997</v>
      </c>
      <c r="D6" s="297">
        <v>1332.1327133500001</v>
      </c>
      <c r="E6" s="297">
        <v>1394.3994146099999</v>
      </c>
      <c r="F6" s="297">
        <v>1434.6291225621999</v>
      </c>
      <c r="G6" s="297">
        <v>1488.1269259999999</v>
      </c>
      <c r="H6" s="297">
        <v>1513.8567570119999</v>
      </c>
      <c r="I6" s="299">
        <v>0.80049068729820105</v>
      </c>
    </row>
    <row r="7" spans="1:9" x14ac:dyDescent="0.25">
      <c r="A7" s="292" t="s">
        <v>151</v>
      </c>
      <c r="B7" s="258">
        <v>378.13419751000004</v>
      </c>
      <c r="C7" s="258">
        <v>314.07010143000002</v>
      </c>
      <c r="D7" s="259">
        <v>306.87195728</v>
      </c>
      <c r="E7" s="259">
        <v>338.04016363</v>
      </c>
      <c r="F7" s="259">
        <v>330.84931340000003</v>
      </c>
      <c r="G7" s="259">
        <v>377.30422840999995</v>
      </c>
      <c r="H7" s="259">
        <v>377.30422840999995</v>
      </c>
      <c r="I7" s="298">
        <v>0.19950931270179892</v>
      </c>
    </row>
    <row r="8" spans="1:9" ht="30.75" customHeight="1" x14ac:dyDescent="0.25">
      <c r="A8" s="407" t="s">
        <v>162</v>
      </c>
      <c r="B8" s="407"/>
      <c r="C8" s="407"/>
      <c r="D8" s="407"/>
      <c r="E8" s="407"/>
      <c r="F8" s="407"/>
      <c r="G8" s="407"/>
      <c r="H8" s="407"/>
      <c r="I8" s="407"/>
    </row>
    <row r="9" spans="1:9" ht="26.25" customHeight="1" x14ac:dyDescent="0.25">
      <c r="A9" s="408" t="s">
        <v>163</v>
      </c>
      <c r="B9" s="408"/>
      <c r="C9" s="408"/>
      <c r="D9" s="408"/>
      <c r="E9" s="408"/>
      <c r="F9" s="408"/>
      <c r="G9" s="408"/>
      <c r="H9" s="408"/>
      <c r="I9" s="408"/>
    </row>
    <row r="10" spans="1:9" x14ac:dyDescent="0.25">
      <c r="A10" s="300" t="s">
        <v>160</v>
      </c>
      <c r="B10" s="303"/>
      <c r="C10" s="303"/>
      <c r="D10" s="303"/>
      <c r="E10" s="303"/>
      <c r="F10" s="303"/>
      <c r="G10" s="303"/>
      <c r="H10" s="303"/>
      <c r="I10" s="303"/>
    </row>
    <row r="11" spans="1:9" x14ac:dyDescent="0.25">
      <c r="A11" s="300" t="s">
        <v>161</v>
      </c>
      <c r="B11" s="303"/>
      <c r="C11" s="303"/>
      <c r="D11" s="303"/>
      <c r="E11" s="303"/>
      <c r="F11" s="303"/>
      <c r="G11" s="303"/>
      <c r="H11" s="303"/>
      <c r="I11" s="303"/>
    </row>
  </sheetData>
  <mergeCells count="2">
    <mergeCell ref="A8:I8"/>
    <mergeCell ref="A9:I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85" zoomScaleNormal="85" workbookViewId="0">
      <selection activeCell="B39" sqref="B39"/>
    </sheetView>
  </sheetViews>
  <sheetFormatPr baseColWidth="10" defaultRowHeight="15" x14ac:dyDescent="0.25"/>
  <cols>
    <col min="1" max="1" width="9.42578125" style="68" customWidth="1"/>
    <col min="2" max="2" width="53.7109375" customWidth="1"/>
  </cols>
  <sheetData>
    <row r="1" spans="1:7" x14ac:dyDescent="0.25">
      <c r="A1" s="62" t="s">
        <v>19</v>
      </c>
      <c r="B1" s="15"/>
      <c r="C1" s="15"/>
      <c r="D1" s="15"/>
      <c r="E1" s="15"/>
      <c r="F1" s="15"/>
      <c r="G1" s="15"/>
    </row>
    <row r="2" spans="1:7" x14ac:dyDescent="0.25">
      <c r="A2" s="63" t="s">
        <v>65</v>
      </c>
      <c r="B2" s="33"/>
      <c r="C2" s="15"/>
      <c r="D2" s="15"/>
      <c r="E2" s="15"/>
      <c r="F2" s="34"/>
      <c r="G2" s="15"/>
    </row>
    <row r="3" spans="1:7" x14ac:dyDescent="0.25">
      <c r="A3" s="63"/>
      <c r="B3" s="33"/>
      <c r="C3" s="15"/>
      <c r="D3" s="15"/>
      <c r="E3" s="15"/>
      <c r="F3" s="34"/>
      <c r="G3" s="15"/>
    </row>
    <row r="4" spans="1:7" ht="15.75" thickBot="1" x14ac:dyDescent="0.3">
      <c r="A4" s="64"/>
      <c r="B4" s="33"/>
      <c r="C4" s="15"/>
      <c r="D4" s="15"/>
      <c r="E4" s="35" t="s">
        <v>123</v>
      </c>
      <c r="F4" s="34"/>
      <c r="G4" s="15"/>
    </row>
    <row r="5" spans="1:7" ht="25.5" x14ac:dyDescent="0.25">
      <c r="A5" s="351"/>
      <c r="B5" s="352"/>
      <c r="C5" s="339" t="s">
        <v>20</v>
      </c>
      <c r="D5" s="339" t="s">
        <v>21</v>
      </c>
      <c r="E5" s="36" t="s">
        <v>2</v>
      </c>
      <c r="F5" s="5" t="s">
        <v>22</v>
      </c>
      <c r="G5" s="37"/>
    </row>
    <row r="6" spans="1:7" ht="29.25" customHeight="1" x14ac:dyDescent="0.25">
      <c r="A6" s="353"/>
      <c r="B6" s="354"/>
      <c r="C6" s="355"/>
      <c r="D6" s="355"/>
      <c r="E6" s="6" t="s">
        <v>4</v>
      </c>
      <c r="F6" s="38" t="s">
        <v>23</v>
      </c>
      <c r="G6" s="37"/>
    </row>
    <row r="7" spans="1:7" x14ac:dyDescent="0.25">
      <c r="A7" s="356" t="s">
        <v>24</v>
      </c>
      <c r="B7" s="357"/>
      <c r="C7" s="39">
        <f>SUM(C8:C10)</f>
        <v>2297.1727740000001</v>
      </c>
      <c r="D7" s="39">
        <f>SUM(D8:D10)</f>
        <v>2351.9262209999997</v>
      </c>
      <c r="E7" s="40">
        <f>ROUND(D7/$D$22*100,3)</f>
        <v>30.637</v>
      </c>
      <c r="F7" s="41">
        <f t="shared" ref="F7:F21" si="0">ROUND((D7/C7-1)*100,3)</f>
        <v>2.3839999999999999</v>
      </c>
      <c r="G7" s="42"/>
    </row>
    <row r="8" spans="1:7" x14ac:dyDescent="0.25">
      <c r="A8" s="65" t="s">
        <v>10</v>
      </c>
      <c r="B8" s="44" t="s">
        <v>25</v>
      </c>
      <c r="C8" s="45">
        <v>1207.0999999999999</v>
      </c>
      <c r="D8" s="45">
        <v>1224.0329489999999</v>
      </c>
      <c r="E8" s="46">
        <f>ROUND(D8/$D$22*100,3)+0.1</f>
        <v>16.045000000000002</v>
      </c>
      <c r="F8" s="46">
        <f t="shared" si="0"/>
        <v>1.403</v>
      </c>
      <c r="G8" s="47"/>
    </row>
    <row r="9" spans="1:7" x14ac:dyDescent="0.25">
      <c r="A9" s="48"/>
      <c r="B9" s="44" t="s">
        <v>26</v>
      </c>
      <c r="C9" s="45">
        <v>1085.3827739999999</v>
      </c>
      <c r="D9" s="45">
        <v>1124.193272</v>
      </c>
      <c r="E9" s="46">
        <f t="shared" ref="E9:E22" si="1">ROUND(D9/$D$22*100,3)</f>
        <v>14.644</v>
      </c>
      <c r="F9" s="46">
        <f t="shared" si="0"/>
        <v>3.5760000000000001</v>
      </c>
      <c r="G9" s="47"/>
    </row>
    <row r="10" spans="1:7" x14ac:dyDescent="0.25">
      <c r="A10" s="48"/>
      <c r="B10" s="44" t="s">
        <v>27</v>
      </c>
      <c r="C10" s="45">
        <v>4.6900000000000004</v>
      </c>
      <c r="D10" s="45">
        <v>3.7</v>
      </c>
      <c r="E10" s="46">
        <f t="shared" si="1"/>
        <v>4.8000000000000001E-2</v>
      </c>
      <c r="F10" s="46">
        <f t="shared" si="0"/>
        <v>-21.109000000000002</v>
      </c>
      <c r="G10" s="47"/>
    </row>
    <row r="11" spans="1:7" x14ac:dyDescent="0.25">
      <c r="A11" s="358" t="s">
        <v>28</v>
      </c>
      <c r="B11" s="359"/>
      <c r="C11" s="49">
        <f>SUM(C12:C14)-1</f>
        <v>4871.8147339999996</v>
      </c>
      <c r="D11" s="49">
        <f>D12+D14</f>
        <v>4447.751698</v>
      </c>
      <c r="E11" s="40">
        <f t="shared" si="1"/>
        <v>57.938000000000002</v>
      </c>
      <c r="F11" s="40">
        <f t="shared" si="0"/>
        <v>-8.7040000000000006</v>
      </c>
      <c r="G11" s="47"/>
    </row>
    <row r="12" spans="1:7" x14ac:dyDescent="0.25">
      <c r="A12" s="66" t="s">
        <v>10</v>
      </c>
      <c r="B12" s="44" t="s">
        <v>29</v>
      </c>
      <c r="C12" s="45">
        <v>4823.4433849999996</v>
      </c>
      <c r="D12" s="45">
        <v>4398.7472639999996</v>
      </c>
      <c r="E12" s="46">
        <f t="shared" si="1"/>
        <v>57.298999999999999</v>
      </c>
      <c r="F12" s="46">
        <f t="shared" si="0"/>
        <v>-8.8049999999999997</v>
      </c>
      <c r="G12" s="47"/>
    </row>
    <row r="13" spans="1:7" ht="25.5" x14ac:dyDescent="0.25">
      <c r="A13" s="48"/>
      <c r="B13" s="50" t="s">
        <v>30</v>
      </c>
      <c r="C13" s="51">
        <v>0</v>
      </c>
      <c r="D13" s="51">
        <v>171.81086000000002</v>
      </c>
      <c r="E13" s="52">
        <f t="shared" si="1"/>
        <v>2.238</v>
      </c>
      <c r="F13" s="46"/>
      <c r="G13" s="47"/>
    </row>
    <row r="14" spans="1:7" x14ac:dyDescent="0.25">
      <c r="A14" s="48"/>
      <c r="B14" s="44" t="s">
        <v>31</v>
      </c>
      <c r="C14" s="45">
        <v>49.371349000000002</v>
      </c>
      <c r="D14" s="45">
        <v>49.004434000000003</v>
      </c>
      <c r="E14" s="46">
        <f t="shared" si="1"/>
        <v>0.63800000000000001</v>
      </c>
      <c r="F14" s="46">
        <f t="shared" si="0"/>
        <v>-0.74299999999999999</v>
      </c>
      <c r="G14" s="47"/>
    </row>
    <row r="15" spans="1:7" x14ac:dyDescent="0.25">
      <c r="A15" s="358" t="s">
        <v>32</v>
      </c>
      <c r="B15" s="359"/>
      <c r="C15" s="49">
        <f>C16+C17+C18</f>
        <v>772.73783400000002</v>
      </c>
      <c r="D15" s="49">
        <f>D16+D17+D18</f>
        <v>819.89763300000004</v>
      </c>
      <c r="E15" s="40">
        <f t="shared" si="1"/>
        <v>10.68</v>
      </c>
      <c r="F15" s="46">
        <f t="shared" si="0"/>
        <v>6.1029999999999998</v>
      </c>
      <c r="G15" s="47"/>
    </row>
    <row r="16" spans="1:7" ht="25.5" x14ac:dyDescent="0.25">
      <c r="A16" s="65" t="s">
        <v>10</v>
      </c>
      <c r="B16" s="53" t="s">
        <v>33</v>
      </c>
      <c r="C16" s="45">
        <v>433.59277500000002</v>
      </c>
      <c r="D16" s="45">
        <v>381.386143</v>
      </c>
      <c r="E16" s="46">
        <f t="shared" si="1"/>
        <v>4.968</v>
      </c>
      <c r="F16" s="46">
        <f t="shared" si="0"/>
        <v>-12.04</v>
      </c>
      <c r="G16" s="54"/>
    </row>
    <row r="17" spans="1:7" x14ac:dyDescent="0.25">
      <c r="A17" s="55"/>
      <c r="B17" s="44" t="s">
        <v>34</v>
      </c>
      <c r="C17" s="45">
        <v>225.68305900000001</v>
      </c>
      <c r="D17" s="45">
        <v>207.671853</v>
      </c>
      <c r="E17" s="46">
        <f t="shared" si="1"/>
        <v>2.7050000000000001</v>
      </c>
      <c r="F17" s="46">
        <f t="shared" si="0"/>
        <v>-7.9809999999999999</v>
      </c>
      <c r="G17" s="47"/>
    </row>
    <row r="18" spans="1:7" x14ac:dyDescent="0.25">
      <c r="A18" s="48"/>
      <c r="B18" s="44" t="s">
        <v>35</v>
      </c>
      <c r="C18" s="45">
        <f>C19+C20</f>
        <v>113.462</v>
      </c>
      <c r="D18" s="45">
        <f>D19+D20</f>
        <v>230.83963700000001</v>
      </c>
      <c r="E18" s="46">
        <f t="shared" si="1"/>
        <v>3.0070000000000001</v>
      </c>
      <c r="F18" s="46">
        <f t="shared" si="0"/>
        <v>103.45099999999999</v>
      </c>
      <c r="G18" s="47"/>
    </row>
    <row r="19" spans="1:7" x14ac:dyDescent="0.25">
      <c r="A19" s="48"/>
      <c r="B19" s="50" t="s">
        <v>36</v>
      </c>
      <c r="C19" s="51">
        <v>113.462</v>
      </c>
      <c r="D19" s="51">
        <v>109.416999</v>
      </c>
      <c r="E19" s="52">
        <f t="shared" si="1"/>
        <v>1.425</v>
      </c>
      <c r="F19" s="52">
        <f t="shared" si="0"/>
        <v>-3.5649999999999999</v>
      </c>
      <c r="G19" s="47"/>
    </row>
    <row r="20" spans="1:7" x14ac:dyDescent="0.25">
      <c r="A20" s="48"/>
      <c r="B20" s="50" t="s">
        <v>37</v>
      </c>
      <c r="C20" s="51">
        <v>0</v>
      </c>
      <c r="D20" s="51">
        <v>121.42263800000001</v>
      </c>
      <c r="E20" s="52">
        <f t="shared" si="1"/>
        <v>1.5820000000000001</v>
      </c>
      <c r="F20" s="52"/>
      <c r="G20" s="47"/>
    </row>
    <row r="21" spans="1:7" x14ac:dyDescent="0.25">
      <c r="A21" s="347" t="s">
        <v>38</v>
      </c>
      <c r="B21" s="348"/>
      <c r="C21" s="56">
        <v>49.7</v>
      </c>
      <c r="D21" s="56">
        <v>57.214288000000003</v>
      </c>
      <c r="E21" s="40">
        <f t="shared" si="1"/>
        <v>0.745</v>
      </c>
      <c r="F21" s="40">
        <f t="shared" si="0"/>
        <v>15.119</v>
      </c>
      <c r="G21" s="47"/>
    </row>
    <row r="22" spans="1:7" ht="15.75" thickBot="1" x14ac:dyDescent="0.3">
      <c r="A22" s="349" t="s">
        <v>39</v>
      </c>
      <c r="B22" s="350"/>
      <c r="C22" s="57">
        <f>SUM(C7,C11,C15,C21)</f>
        <v>7991.4253419999995</v>
      </c>
      <c r="D22" s="57">
        <f>SUM(D7,D11,D15,D21)</f>
        <v>7676.7898400000004</v>
      </c>
      <c r="E22" s="58">
        <f t="shared" si="1"/>
        <v>100</v>
      </c>
      <c r="F22" s="58">
        <f>ROUND(((D22/C22)-1)*100,3)</f>
        <v>-3.9369999999999998</v>
      </c>
      <c r="G22" s="59"/>
    </row>
    <row r="23" spans="1:7" x14ac:dyDescent="0.25">
      <c r="A23" s="67" t="s">
        <v>40</v>
      </c>
      <c r="B23" s="15"/>
      <c r="C23" s="15"/>
      <c r="D23" s="15"/>
      <c r="E23" s="15"/>
      <c r="F23" s="15"/>
      <c r="G23" s="15"/>
    </row>
    <row r="24" spans="1:7" x14ac:dyDescent="0.25">
      <c r="A24" s="62" t="s">
        <v>17</v>
      </c>
      <c r="B24" s="15"/>
      <c r="C24" s="15"/>
      <c r="D24" s="60"/>
      <c r="E24" s="15"/>
      <c r="F24" s="15"/>
      <c r="G24" s="2"/>
    </row>
    <row r="25" spans="1:7" x14ac:dyDescent="0.25">
      <c r="A25" s="67" t="s">
        <v>18</v>
      </c>
      <c r="B25" s="15"/>
      <c r="C25" s="15"/>
      <c r="D25" s="61"/>
      <c r="E25" s="15"/>
      <c r="F25" s="15"/>
      <c r="G25" s="15"/>
    </row>
  </sheetData>
  <mergeCells count="8">
    <mergeCell ref="A21:B21"/>
    <mergeCell ref="A22:B22"/>
    <mergeCell ref="A5:B6"/>
    <mergeCell ref="C5:C6"/>
    <mergeCell ref="D5:D6"/>
    <mergeCell ref="A7:B7"/>
    <mergeCell ref="A11:B11"/>
    <mergeCell ref="A15:B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B29" sqref="B29"/>
    </sheetView>
  </sheetViews>
  <sheetFormatPr baseColWidth="10" defaultRowHeight="15" x14ac:dyDescent="0.25"/>
  <cols>
    <col min="1" max="1" width="12.28515625" customWidth="1"/>
    <col min="2" max="2" width="55.140625" customWidth="1"/>
  </cols>
  <sheetData>
    <row r="1" spans="1:6" x14ac:dyDescent="0.25">
      <c r="A1" s="15" t="s">
        <v>50</v>
      </c>
      <c r="B1" s="15"/>
      <c r="C1" s="15"/>
      <c r="D1" s="15"/>
      <c r="E1" s="15"/>
      <c r="F1" s="15"/>
    </row>
    <row r="2" spans="1:6" x14ac:dyDescent="0.25">
      <c r="A2" s="33" t="s">
        <v>66</v>
      </c>
      <c r="B2" s="15"/>
      <c r="C2" s="15"/>
      <c r="D2" s="15"/>
      <c r="E2" s="15"/>
      <c r="F2" s="34"/>
    </row>
    <row r="3" spans="1:6" x14ac:dyDescent="0.25">
      <c r="A3" s="33"/>
      <c r="B3" s="15"/>
      <c r="C3" s="15"/>
      <c r="D3" s="15"/>
      <c r="E3" s="15"/>
      <c r="F3" s="34"/>
    </row>
    <row r="4" spans="1:6" ht="15.75" thickBot="1" x14ac:dyDescent="0.3">
      <c r="A4" s="35"/>
      <c r="B4" s="15"/>
      <c r="C4" s="15"/>
      <c r="D4" s="15"/>
      <c r="E4" s="35" t="s">
        <v>123</v>
      </c>
      <c r="F4" s="34"/>
    </row>
    <row r="5" spans="1:6" ht="25.5" x14ac:dyDescent="0.25">
      <c r="A5" s="69"/>
      <c r="B5" s="70"/>
      <c r="C5" s="339" t="s">
        <v>20</v>
      </c>
      <c r="D5" s="339" t="s">
        <v>21</v>
      </c>
      <c r="E5" s="5" t="s">
        <v>2</v>
      </c>
      <c r="F5" s="71" t="s">
        <v>41</v>
      </c>
    </row>
    <row r="6" spans="1:6" ht="24" customHeight="1" x14ac:dyDescent="0.25">
      <c r="A6" s="72"/>
      <c r="B6" s="73"/>
      <c r="C6" s="355"/>
      <c r="D6" s="355"/>
      <c r="E6" s="6" t="s">
        <v>4</v>
      </c>
      <c r="F6" s="74" t="s">
        <v>4</v>
      </c>
    </row>
    <row r="7" spans="1:6" x14ac:dyDescent="0.25">
      <c r="A7" s="356" t="s">
        <v>24</v>
      </c>
      <c r="B7" s="357"/>
      <c r="C7" s="75">
        <f>SUM(C8:C9)</f>
        <v>2670.4780000000001</v>
      </c>
      <c r="D7" s="75">
        <f>SUM(D8:D9)</f>
        <v>2624.497331</v>
      </c>
      <c r="E7" s="76">
        <f t="shared" ref="E7:E22" si="0">ROUND(D7/D$22*100,3)</f>
        <v>55.194000000000003</v>
      </c>
      <c r="F7" s="77">
        <f t="shared" ref="F7:F22" si="1">ROUND(((D7/C7)-1)*100,3)</f>
        <v>-1.722</v>
      </c>
    </row>
    <row r="8" spans="1:6" x14ac:dyDescent="0.25">
      <c r="A8" s="43" t="s">
        <v>10</v>
      </c>
      <c r="B8" s="78" t="s">
        <v>42</v>
      </c>
      <c r="C8" s="79">
        <v>1736.404</v>
      </c>
      <c r="D8" s="79">
        <v>1634.0152370000001</v>
      </c>
      <c r="E8" s="80">
        <f t="shared" si="0"/>
        <v>34.363999999999997</v>
      </c>
      <c r="F8" s="81">
        <f t="shared" si="1"/>
        <v>-5.8970000000000002</v>
      </c>
    </row>
    <row r="9" spans="1:6" x14ac:dyDescent="0.25">
      <c r="A9" s="43"/>
      <c r="B9" s="78" t="s">
        <v>43</v>
      </c>
      <c r="C9" s="79">
        <f>C10+C11</f>
        <v>934.07399999999996</v>
      </c>
      <c r="D9" s="79">
        <f>D10+D11</f>
        <v>990.48209399999996</v>
      </c>
      <c r="E9" s="80">
        <f t="shared" si="0"/>
        <v>20.83</v>
      </c>
      <c r="F9" s="81">
        <f t="shared" si="1"/>
        <v>6.0389999999999997</v>
      </c>
    </row>
    <row r="10" spans="1:6" x14ac:dyDescent="0.25">
      <c r="A10" s="82"/>
      <c r="B10" s="83" t="s">
        <v>44</v>
      </c>
      <c r="C10" s="84">
        <v>627.52099999999996</v>
      </c>
      <c r="D10" s="84">
        <v>663.49699999999996</v>
      </c>
      <c r="E10" s="80">
        <f t="shared" si="0"/>
        <v>13.954000000000001</v>
      </c>
      <c r="F10" s="85">
        <f t="shared" si="1"/>
        <v>5.7329999999999997</v>
      </c>
    </row>
    <row r="11" spans="1:6" x14ac:dyDescent="0.25">
      <c r="A11" s="86"/>
      <c r="B11" s="87" t="s">
        <v>45</v>
      </c>
      <c r="C11" s="88">
        <v>306.553</v>
      </c>
      <c r="D11" s="88">
        <v>326.985094</v>
      </c>
      <c r="E11" s="89">
        <f t="shared" si="0"/>
        <v>6.8769999999999998</v>
      </c>
      <c r="F11" s="90">
        <f t="shared" si="1"/>
        <v>6.665</v>
      </c>
    </row>
    <row r="12" spans="1:6" x14ac:dyDescent="0.25">
      <c r="A12" s="356" t="s">
        <v>32</v>
      </c>
      <c r="B12" s="357"/>
      <c r="C12" s="75">
        <f>C13+C16</f>
        <v>1212.6316180000001</v>
      </c>
      <c r="D12" s="75">
        <f>D13+D16</f>
        <v>1452.9121570000002</v>
      </c>
      <c r="E12" s="91">
        <f t="shared" si="0"/>
        <v>30.555</v>
      </c>
      <c r="F12" s="77">
        <f t="shared" si="1"/>
        <v>19.815000000000001</v>
      </c>
    </row>
    <row r="13" spans="1:6" x14ac:dyDescent="0.25">
      <c r="A13" s="43" t="s">
        <v>10</v>
      </c>
      <c r="B13" s="78" t="s">
        <v>46</v>
      </c>
      <c r="C13" s="79">
        <f>C14+C15</f>
        <v>1058.9590000000001</v>
      </c>
      <c r="D13" s="79">
        <f>D14+D15</f>
        <v>1296.3867660000001</v>
      </c>
      <c r="E13" s="80">
        <f t="shared" si="0"/>
        <v>27.263999999999999</v>
      </c>
      <c r="F13" s="81">
        <f t="shared" si="1"/>
        <v>22.420999999999999</v>
      </c>
    </row>
    <row r="14" spans="1:6" x14ac:dyDescent="0.25">
      <c r="A14" s="43"/>
      <c r="B14" s="83" t="s">
        <v>44</v>
      </c>
      <c r="C14" s="84">
        <v>703.375</v>
      </c>
      <c r="D14" s="84">
        <v>866.11400000000003</v>
      </c>
      <c r="E14" s="92">
        <f t="shared" si="0"/>
        <v>18.215</v>
      </c>
      <c r="F14" s="85">
        <f t="shared" si="1"/>
        <v>23.137</v>
      </c>
    </row>
    <row r="15" spans="1:6" x14ac:dyDescent="0.25">
      <c r="A15" s="43"/>
      <c r="B15" s="83" t="s">
        <v>45</v>
      </c>
      <c r="C15" s="84">
        <v>355.584</v>
      </c>
      <c r="D15" s="84">
        <v>430.27276599999999</v>
      </c>
      <c r="E15" s="92">
        <f t="shared" si="0"/>
        <v>9.0489999999999995</v>
      </c>
      <c r="F15" s="85">
        <f t="shared" si="1"/>
        <v>21.004999999999999</v>
      </c>
    </row>
    <row r="16" spans="1:6" x14ac:dyDescent="0.25">
      <c r="A16" s="93"/>
      <c r="B16" s="94" t="s">
        <v>47</v>
      </c>
      <c r="C16" s="95">
        <v>153.672618</v>
      </c>
      <c r="D16" s="95">
        <v>156.52539100000001</v>
      </c>
      <c r="E16" s="89">
        <f t="shared" si="0"/>
        <v>3.2919999999999998</v>
      </c>
      <c r="F16" s="96">
        <f t="shared" si="1"/>
        <v>1.8560000000000001</v>
      </c>
    </row>
    <row r="17" spans="1:6" x14ac:dyDescent="0.25">
      <c r="A17" s="358" t="s">
        <v>28</v>
      </c>
      <c r="B17" s="359"/>
      <c r="C17" s="97">
        <f>SUM(C18:C18)</f>
        <v>406.006955</v>
      </c>
      <c r="D17" s="98">
        <f>SUM(D18:D18)</f>
        <v>375.97841299999999</v>
      </c>
      <c r="E17" s="91">
        <f t="shared" si="0"/>
        <v>7.907</v>
      </c>
      <c r="F17" s="99">
        <f t="shared" si="1"/>
        <v>-7.3959999999999999</v>
      </c>
    </row>
    <row r="18" spans="1:6" ht="26.25" x14ac:dyDescent="0.25">
      <c r="A18" s="93" t="s">
        <v>10</v>
      </c>
      <c r="B18" s="94" t="s">
        <v>48</v>
      </c>
      <c r="C18" s="95">
        <v>406.006955</v>
      </c>
      <c r="D18" s="95">
        <v>375.97841299999999</v>
      </c>
      <c r="E18" s="80">
        <f t="shared" si="0"/>
        <v>7.907</v>
      </c>
      <c r="F18" s="96">
        <f t="shared" si="1"/>
        <v>-7.3959999999999999</v>
      </c>
    </row>
    <row r="19" spans="1:6" x14ac:dyDescent="0.25">
      <c r="A19" s="100" t="s">
        <v>38</v>
      </c>
      <c r="B19" s="101"/>
      <c r="C19" s="102">
        <v>210.92308499999999</v>
      </c>
      <c r="D19" s="102">
        <v>193.98467099999999</v>
      </c>
      <c r="E19" s="103">
        <f t="shared" si="0"/>
        <v>4.08</v>
      </c>
      <c r="F19" s="104">
        <f t="shared" si="1"/>
        <v>-8.0310000000000006</v>
      </c>
    </row>
    <row r="20" spans="1:6" x14ac:dyDescent="0.25">
      <c r="A20" s="105" t="s">
        <v>156</v>
      </c>
      <c r="B20" s="106"/>
      <c r="C20" s="75">
        <f>SUM(C19,C17,C12,C7)</f>
        <v>4500.0396579999997</v>
      </c>
      <c r="D20" s="75">
        <f>SUM(D19,D17,D12,D7)</f>
        <v>4647.3725720000002</v>
      </c>
      <c r="E20" s="91">
        <f t="shared" si="0"/>
        <v>97.736999999999995</v>
      </c>
      <c r="F20" s="77">
        <f t="shared" si="1"/>
        <v>3.274</v>
      </c>
    </row>
    <row r="21" spans="1:6" x14ac:dyDescent="0.25">
      <c r="A21" s="86" t="s">
        <v>49</v>
      </c>
      <c r="B21" s="107"/>
      <c r="C21" s="95">
        <v>93.450999999999993</v>
      </c>
      <c r="D21" s="95">
        <v>107.627</v>
      </c>
      <c r="E21" s="80">
        <f t="shared" si="0"/>
        <v>2.2629999999999999</v>
      </c>
      <c r="F21" s="96">
        <f t="shared" si="1"/>
        <v>15.169</v>
      </c>
    </row>
    <row r="22" spans="1:6" ht="15.75" thickBot="1" x14ac:dyDescent="0.3">
      <c r="A22" s="108" t="s">
        <v>157</v>
      </c>
      <c r="B22" s="109"/>
      <c r="C22" s="110">
        <f>SUM(C20:C21)</f>
        <v>4593.4906579999997</v>
      </c>
      <c r="D22" s="110">
        <f>SUM(D20:D21)</f>
        <v>4754.9995720000006</v>
      </c>
      <c r="E22" s="111">
        <f t="shared" si="0"/>
        <v>100</v>
      </c>
      <c r="F22" s="112">
        <f t="shared" si="1"/>
        <v>3.516</v>
      </c>
    </row>
    <row r="23" spans="1:6" x14ac:dyDescent="0.25">
      <c r="A23" t="s">
        <v>17</v>
      </c>
    </row>
    <row r="24" spans="1:6" x14ac:dyDescent="0.25">
      <c r="A24" t="s">
        <v>18</v>
      </c>
    </row>
  </sheetData>
  <mergeCells count="5">
    <mergeCell ref="C5:C6"/>
    <mergeCell ref="D5:D6"/>
    <mergeCell ref="A7:B7"/>
    <mergeCell ref="A12:B12"/>
    <mergeCell ref="A17:B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85" zoomScaleNormal="85" workbookViewId="0">
      <selection activeCell="A24" sqref="A24:A25"/>
    </sheetView>
  </sheetViews>
  <sheetFormatPr baseColWidth="10" defaultRowHeight="15" x14ac:dyDescent="0.25"/>
  <cols>
    <col min="1" max="1" width="9.140625" customWidth="1"/>
    <col min="2" max="2" width="65" customWidth="1"/>
  </cols>
  <sheetData>
    <row r="1" spans="1:6" x14ac:dyDescent="0.25">
      <c r="A1" s="15" t="s">
        <v>51</v>
      </c>
      <c r="B1" s="15"/>
      <c r="C1" s="15"/>
      <c r="D1" s="15"/>
      <c r="E1" s="15"/>
      <c r="F1" s="15"/>
    </row>
    <row r="2" spans="1:6" x14ac:dyDescent="0.25">
      <c r="A2" s="33" t="s">
        <v>67</v>
      </c>
      <c r="B2" s="15"/>
      <c r="C2" s="15"/>
      <c r="D2" s="15"/>
      <c r="E2" s="15"/>
      <c r="F2" s="34"/>
    </row>
    <row r="3" spans="1:6" ht="15.75" thickBot="1" x14ac:dyDescent="0.3">
      <c r="A3" s="35"/>
      <c r="B3" s="15"/>
      <c r="C3" s="15"/>
      <c r="D3" s="15"/>
      <c r="E3" s="35" t="s">
        <v>123</v>
      </c>
      <c r="F3" s="34"/>
    </row>
    <row r="4" spans="1:6" ht="25.5" x14ac:dyDescent="0.25">
      <c r="A4" s="69"/>
      <c r="B4" s="70"/>
      <c r="C4" s="339" t="s">
        <v>20</v>
      </c>
      <c r="D4" s="339" t="s">
        <v>21</v>
      </c>
      <c r="E4" s="5" t="s">
        <v>2</v>
      </c>
      <c r="F4" s="71" t="s">
        <v>41</v>
      </c>
    </row>
    <row r="5" spans="1:6" ht="25.5" customHeight="1" x14ac:dyDescent="0.25">
      <c r="A5" s="72"/>
      <c r="B5" s="73"/>
      <c r="C5" s="355"/>
      <c r="D5" s="355"/>
      <c r="E5" s="6" t="s">
        <v>4</v>
      </c>
      <c r="F5" s="74" t="s">
        <v>4</v>
      </c>
    </row>
    <row r="6" spans="1:6" x14ac:dyDescent="0.25">
      <c r="A6" s="356" t="s">
        <v>24</v>
      </c>
      <c r="B6" s="357"/>
      <c r="C6" s="113">
        <f>SUM(C7:C8)+1</f>
        <v>2162.4597350000004</v>
      </c>
      <c r="D6" s="114">
        <f>SUM(D7:D8)-1</f>
        <v>2169.6536289999999</v>
      </c>
      <c r="E6" s="115">
        <f>ROUND(D6/$D$22*100,3)</f>
        <v>38.28</v>
      </c>
      <c r="F6" s="116">
        <f t="shared" ref="F6:F22" si="0">ROUND(((D6/C6)-1)*100,3)</f>
        <v>0.33300000000000002</v>
      </c>
    </row>
    <row r="7" spans="1:6" x14ac:dyDescent="0.25">
      <c r="A7" s="43" t="s">
        <v>10</v>
      </c>
      <c r="B7" s="83" t="s">
        <v>42</v>
      </c>
      <c r="C7" s="117">
        <v>2094.6667900000002</v>
      </c>
      <c r="D7" s="118">
        <v>2103.2780039999998</v>
      </c>
      <c r="E7" s="119">
        <f t="shared" ref="E7:E8" si="1">ROUND(D7/$D$22*100,3)</f>
        <v>37.107999999999997</v>
      </c>
      <c r="F7" s="120">
        <f t="shared" si="0"/>
        <v>0.41099999999999998</v>
      </c>
    </row>
    <row r="8" spans="1:6" ht="26.25" x14ac:dyDescent="0.25">
      <c r="A8" s="86"/>
      <c r="B8" s="87" t="s">
        <v>52</v>
      </c>
      <c r="C8" s="121">
        <v>66.792945000000003</v>
      </c>
      <c r="D8" s="121">
        <v>67.375624999999999</v>
      </c>
      <c r="E8" s="122">
        <f t="shared" si="1"/>
        <v>1.1890000000000001</v>
      </c>
      <c r="F8" s="123">
        <f t="shared" si="0"/>
        <v>0.872</v>
      </c>
    </row>
    <row r="9" spans="1:6" x14ac:dyDescent="0.25">
      <c r="A9" s="358" t="s">
        <v>32</v>
      </c>
      <c r="B9" s="359"/>
      <c r="C9" s="113">
        <f>SUM(C10:C14)</f>
        <v>555.730431135</v>
      </c>
      <c r="D9" s="113">
        <f>SUM(D10:D14)</f>
        <v>352.08215513499999</v>
      </c>
      <c r="E9" s="124">
        <f>ROUND(D9/$D$22*100,3)</f>
        <v>6.2119999999999997</v>
      </c>
      <c r="F9" s="116">
        <f t="shared" si="0"/>
        <v>-36.645000000000003</v>
      </c>
    </row>
    <row r="10" spans="1:6" ht="38.25" x14ac:dyDescent="0.25">
      <c r="A10" s="43" t="s">
        <v>10</v>
      </c>
      <c r="B10" s="125" t="s">
        <v>53</v>
      </c>
      <c r="C10" s="117">
        <v>61.798929999999999</v>
      </c>
      <c r="D10" s="117">
        <v>13.944682999999999</v>
      </c>
      <c r="E10" s="119">
        <f t="shared" ref="E10:E14" si="2">ROUND(D10/$D$22*100,3)</f>
        <v>0.246</v>
      </c>
      <c r="F10" s="120">
        <f t="shared" si="0"/>
        <v>-77.435000000000002</v>
      </c>
    </row>
    <row r="11" spans="1:6" ht="25.5" x14ac:dyDescent="0.25">
      <c r="A11" s="43"/>
      <c r="B11" s="125" t="s">
        <v>54</v>
      </c>
      <c r="C11" s="117">
        <v>149.41482013500001</v>
      </c>
      <c r="D11" s="117">
        <v>149.41482013500001</v>
      </c>
      <c r="E11" s="119">
        <f t="shared" si="2"/>
        <v>2.6360000000000001</v>
      </c>
      <c r="F11" s="120">
        <f t="shared" si="0"/>
        <v>0</v>
      </c>
    </row>
    <row r="12" spans="1:6" ht="18.75" customHeight="1" x14ac:dyDescent="0.25">
      <c r="A12" s="82"/>
      <c r="B12" s="126" t="s">
        <v>55</v>
      </c>
      <c r="C12" s="117">
        <v>35.860836999999997</v>
      </c>
      <c r="D12" s="117">
        <v>38.685532000000002</v>
      </c>
      <c r="E12" s="119">
        <f t="shared" si="2"/>
        <v>0.68300000000000005</v>
      </c>
      <c r="F12" s="120">
        <f t="shared" si="0"/>
        <v>7.8769999999999998</v>
      </c>
    </row>
    <row r="13" spans="1:6" ht="25.5" x14ac:dyDescent="0.25">
      <c r="A13" s="82"/>
      <c r="B13" s="126" t="s">
        <v>56</v>
      </c>
      <c r="C13" s="117">
        <v>117.992555</v>
      </c>
      <c r="D13" s="117">
        <v>96.610361999999995</v>
      </c>
      <c r="E13" s="119">
        <f t="shared" si="2"/>
        <v>1.7050000000000001</v>
      </c>
      <c r="F13" s="120">
        <f t="shared" si="0"/>
        <v>-18.122</v>
      </c>
    </row>
    <row r="14" spans="1:6" ht="25.5" x14ac:dyDescent="0.25">
      <c r="A14" s="86"/>
      <c r="B14" s="127" t="s">
        <v>57</v>
      </c>
      <c r="C14" s="121">
        <v>190.66328899999999</v>
      </c>
      <c r="D14" s="121">
        <v>53.426758</v>
      </c>
      <c r="E14" s="119">
        <f t="shared" si="2"/>
        <v>0.94299999999999995</v>
      </c>
      <c r="F14" s="123">
        <f t="shared" si="0"/>
        <v>-71.977999999999994</v>
      </c>
    </row>
    <row r="15" spans="1:6" x14ac:dyDescent="0.25">
      <c r="A15" s="358" t="s">
        <v>28</v>
      </c>
      <c r="B15" s="359"/>
      <c r="C15" s="128">
        <f>SUM(C16:C18)</f>
        <v>1014.8147270000001</v>
      </c>
      <c r="D15" s="129">
        <f>SUM(D16:D18)-1</f>
        <v>929.76480500000002</v>
      </c>
      <c r="E15" s="130">
        <f>ROUND(D15/$D$22*100,3)</f>
        <v>16.404</v>
      </c>
      <c r="F15" s="131">
        <f t="shared" si="0"/>
        <v>-8.3810000000000002</v>
      </c>
    </row>
    <row r="16" spans="1:6" ht="39" x14ac:dyDescent="0.25">
      <c r="A16" s="43" t="s">
        <v>10</v>
      </c>
      <c r="B16" s="83" t="s">
        <v>58</v>
      </c>
      <c r="C16" s="117">
        <v>879.82950400000004</v>
      </c>
      <c r="D16" s="117">
        <v>799.21589700000004</v>
      </c>
      <c r="E16" s="132">
        <f t="shared" ref="E16:E18" si="3">ROUND(D16/$D$22*100,3)</f>
        <v>14.101000000000001</v>
      </c>
      <c r="F16" s="120">
        <f t="shared" si="0"/>
        <v>-9.1620000000000008</v>
      </c>
    </row>
    <row r="17" spans="1:6" ht="39" x14ac:dyDescent="0.25">
      <c r="A17" s="82"/>
      <c r="B17" s="83" t="s">
        <v>59</v>
      </c>
      <c r="C17" s="117">
        <v>129.13297299999999</v>
      </c>
      <c r="D17" s="118">
        <v>126.104777</v>
      </c>
      <c r="E17" s="132">
        <f t="shared" si="3"/>
        <v>2.2250000000000001</v>
      </c>
      <c r="F17" s="120">
        <f t="shared" si="0"/>
        <v>-2.3450000000000002</v>
      </c>
    </row>
    <row r="18" spans="1:6" x14ac:dyDescent="0.25">
      <c r="A18" s="86"/>
      <c r="B18" s="87" t="s">
        <v>60</v>
      </c>
      <c r="C18" s="121">
        <v>5.8522499999999997</v>
      </c>
      <c r="D18" s="133">
        <v>5.4441309999999996</v>
      </c>
      <c r="E18" s="132">
        <f t="shared" si="3"/>
        <v>9.6000000000000002E-2</v>
      </c>
      <c r="F18" s="123">
        <f t="shared" si="0"/>
        <v>-6.9740000000000002</v>
      </c>
    </row>
    <row r="19" spans="1:6" x14ac:dyDescent="0.25">
      <c r="A19" s="100" t="s">
        <v>38</v>
      </c>
      <c r="B19" s="101"/>
      <c r="C19" s="134">
        <v>15.248063999999999</v>
      </c>
      <c r="D19" s="134">
        <v>30.81006</v>
      </c>
      <c r="E19" s="135">
        <f>ROUND(D19/$D$22*100,3)</f>
        <v>0.54400000000000004</v>
      </c>
      <c r="F19" s="136">
        <f t="shared" si="0"/>
        <v>102.059</v>
      </c>
    </row>
    <row r="20" spans="1:6" x14ac:dyDescent="0.25">
      <c r="A20" s="105" t="s">
        <v>61</v>
      </c>
      <c r="B20" s="106"/>
      <c r="C20" s="113">
        <f>SUM(C19,C15,C9,C6)</f>
        <v>3748.2529571350005</v>
      </c>
      <c r="D20" s="113">
        <f>SUM(D19,D15,D9,D6)+1</f>
        <v>3483.3106491349999</v>
      </c>
      <c r="E20" s="115">
        <f>ROUND(D20/$D$22*100,3)</f>
        <v>61.457000000000001</v>
      </c>
      <c r="F20" s="137">
        <f t="shared" si="0"/>
        <v>-7.0679999999999996</v>
      </c>
    </row>
    <row r="21" spans="1:6" x14ac:dyDescent="0.25">
      <c r="A21" s="138" t="s">
        <v>62</v>
      </c>
      <c r="B21" s="107"/>
      <c r="C21" s="121">
        <v>2276.0336000000002</v>
      </c>
      <c r="D21" s="121">
        <v>2184.6058360000002</v>
      </c>
      <c r="E21" s="122">
        <f>ROUND(D21/$D$22*100,3)</f>
        <v>38.542999999999999</v>
      </c>
      <c r="F21" s="123">
        <f t="shared" si="0"/>
        <v>-4.0170000000000003</v>
      </c>
    </row>
    <row r="22" spans="1:6" ht="15.75" thickBot="1" x14ac:dyDescent="0.3">
      <c r="A22" s="108" t="s">
        <v>63</v>
      </c>
      <c r="B22" s="109"/>
      <c r="C22" s="139">
        <f>SUM(C20:C21)</f>
        <v>6024.2865571350012</v>
      </c>
      <c r="D22" s="139">
        <f>SUM(D20:D21)</f>
        <v>5667.9164851349997</v>
      </c>
      <c r="E22" s="140">
        <f>ROUND(D22/$D$22*100,3)</f>
        <v>100</v>
      </c>
      <c r="F22" s="141">
        <f t="shared" si="0"/>
        <v>-5.9160000000000004</v>
      </c>
    </row>
    <row r="23" spans="1:6" ht="15.75" x14ac:dyDescent="0.25">
      <c r="A23" s="142" t="s">
        <v>64</v>
      </c>
      <c r="B23" s="143"/>
      <c r="C23" s="144"/>
      <c r="D23" s="144"/>
      <c r="E23" s="145"/>
      <c r="F23" s="145"/>
    </row>
    <row r="24" spans="1:6" x14ac:dyDescent="0.25">
      <c r="A24" s="15" t="s">
        <v>17</v>
      </c>
      <c r="B24" s="146"/>
      <c r="C24" s="147"/>
      <c r="D24" s="147"/>
      <c r="E24" s="148"/>
      <c r="F24" s="149"/>
    </row>
    <row r="25" spans="1:6" x14ac:dyDescent="0.25">
      <c r="A25" s="2" t="s">
        <v>18</v>
      </c>
      <c r="B25" s="15"/>
      <c r="C25" s="15"/>
      <c r="D25" s="15"/>
      <c r="E25" s="15"/>
      <c r="F25" s="15"/>
    </row>
  </sheetData>
  <mergeCells count="5">
    <mergeCell ref="C4:C5"/>
    <mergeCell ref="D4:D5"/>
    <mergeCell ref="A6:B6"/>
    <mergeCell ref="A9:B9"/>
    <mergeCell ref="A15:B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5" sqref="A15:A16"/>
    </sheetView>
  </sheetViews>
  <sheetFormatPr baseColWidth="10" defaultRowHeight="15" x14ac:dyDescent="0.25"/>
  <cols>
    <col min="1" max="1" width="45.85546875" bestFit="1" customWidth="1"/>
    <col min="2" max="2" width="6.85546875" customWidth="1"/>
  </cols>
  <sheetData>
    <row r="1" spans="1:6" ht="12" customHeight="1" x14ac:dyDescent="0.25">
      <c r="A1" s="20" t="s">
        <v>68</v>
      </c>
      <c r="B1" s="152"/>
      <c r="C1" s="152"/>
      <c r="D1" s="152"/>
      <c r="E1" s="152"/>
      <c r="F1" s="152"/>
    </row>
    <row r="2" spans="1:6" x14ac:dyDescent="0.25">
      <c r="A2" s="150" t="s">
        <v>69</v>
      </c>
      <c r="B2" s="152"/>
      <c r="C2" s="152"/>
      <c r="D2" s="152"/>
      <c r="E2" s="152"/>
      <c r="F2" s="152"/>
    </row>
    <row r="3" spans="1:6" ht="15.75" thickBot="1" x14ac:dyDescent="0.3">
      <c r="A3" s="151"/>
      <c r="B3" s="152"/>
      <c r="C3" s="152"/>
      <c r="D3" s="152"/>
      <c r="E3" s="260" t="s">
        <v>123</v>
      </c>
      <c r="F3" s="260"/>
    </row>
    <row r="4" spans="1:6" ht="22.5" x14ac:dyDescent="0.25">
      <c r="A4" s="362"/>
      <c r="B4" s="363"/>
      <c r="C4" s="364" t="s">
        <v>70</v>
      </c>
      <c r="D4" s="364" t="s">
        <v>71</v>
      </c>
      <c r="E4" s="156" t="s">
        <v>72</v>
      </c>
      <c r="F4" s="157" t="s">
        <v>73</v>
      </c>
    </row>
    <row r="5" spans="1:6" x14ac:dyDescent="0.25">
      <c r="A5" s="366"/>
      <c r="B5" s="367"/>
      <c r="C5" s="365"/>
      <c r="D5" s="365"/>
      <c r="E5" s="158" t="s">
        <v>4</v>
      </c>
      <c r="F5" s="159" t="s">
        <v>4</v>
      </c>
    </row>
    <row r="6" spans="1:6" x14ac:dyDescent="0.25">
      <c r="A6" s="368" t="s">
        <v>74</v>
      </c>
      <c r="B6" s="369"/>
      <c r="C6" s="160">
        <v>2276.0336000000002</v>
      </c>
      <c r="D6" s="160">
        <v>2184.6058360000002</v>
      </c>
      <c r="E6" s="161">
        <v>39.945999999999998</v>
      </c>
      <c r="F6" s="162">
        <v>-4.0169777809958562</v>
      </c>
    </row>
    <row r="7" spans="1:6" x14ac:dyDescent="0.25">
      <c r="A7" s="370" t="s">
        <v>75</v>
      </c>
      <c r="B7" s="371"/>
      <c r="C7" s="163">
        <v>2447.3780000000002</v>
      </c>
      <c r="D7" s="163">
        <v>2503.376679</v>
      </c>
      <c r="E7" s="164">
        <v>45.774000000000001</v>
      </c>
      <c r="F7" s="165">
        <v>2.288109111056813</v>
      </c>
    </row>
    <row r="8" spans="1:6" x14ac:dyDescent="0.25">
      <c r="A8" s="372" t="s">
        <v>76</v>
      </c>
      <c r="B8" s="371"/>
      <c r="C8" s="166">
        <v>757.57874000000004</v>
      </c>
      <c r="D8" s="166">
        <v>780.98127799999997</v>
      </c>
      <c r="E8" s="167">
        <v>14.28</v>
      </c>
      <c r="F8" s="168">
        <v>3.0891228547411442</v>
      </c>
    </row>
    <row r="9" spans="1:6" ht="15.75" thickBot="1" x14ac:dyDescent="0.3">
      <c r="A9" s="360" t="s">
        <v>77</v>
      </c>
      <c r="B9" s="361"/>
      <c r="C9" s="169">
        <v>5480.9903400000003</v>
      </c>
      <c r="D9" s="169">
        <v>5468.9637929999999</v>
      </c>
      <c r="E9" s="170">
        <v>100</v>
      </c>
      <c r="F9" s="171">
        <v>-0.2194228826172373</v>
      </c>
    </row>
    <row r="10" spans="1:6" ht="21.75" customHeight="1" x14ac:dyDescent="0.25">
      <c r="A10" s="373" t="s">
        <v>78</v>
      </c>
      <c r="B10" s="374"/>
      <c r="C10" s="172">
        <v>681.41066899999998</v>
      </c>
      <c r="D10" s="172">
        <v>646.62160100000006</v>
      </c>
      <c r="E10" s="173">
        <v>34.393000000000001</v>
      </c>
      <c r="F10" s="174">
        <v>-5.1054480921254752</v>
      </c>
    </row>
    <row r="11" spans="1:6" x14ac:dyDescent="0.25">
      <c r="A11" s="373" t="s">
        <v>79</v>
      </c>
      <c r="B11" s="374"/>
      <c r="C11" s="163">
        <v>851.6</v>
      </c>
      <c r="D11" s="163">
        <v>851.39267900000004</v>
      </c>
      <c r="E11" s="173">
        <v>45.284999999999997</v>
      </c>
      <c r="F11" s="165">
        <v>-2.4344880225457555E-2</v>
      </c>
    </row>
    <row r="12" spans="1:6" x14ac:dyDescent="0.25">
      <c r="A12" s="375" t="s">
        <v>80</v>
      </c>
      <c r="B12" s="376"/>
      <c r="C12" s="175">
        <v>362.06170200000003</v>
      </c>
      <c r="D12" s="175">
        <v>382.07988699999999</v>
      </c>
      <c r="E12" s="173">
        <v>20.321999999999999</v>
      </c>
      <c r="F12" s="168">
        <v>5.5289429645337007</v>
      </c>
    </row>
    <row r="13" spans="1:6" ht="15.75" thickBot="1" x14ac:dyDescent="0.3">
      <c r="A13" s="360" t="s">
        <v>81</v>
      </c>
      <c r="B13" s="361"/>
      <c r="C13" s="176">
        <v>1895.072371</v>
      </c>
      <c r="D13" s="176">
        <v>1880.0941670000002</v>
      </c>
      <c r="E13" s="177">
        <v>100</v>
      </c>
      <c r="F13" s="171">
        <v>-0.79037635866624489</v>
      </c>
    </row>
    <row r="14" spans="1:6" x14ac:dyDescent="0.25">
      <c r="A14" s="152" t="s">
        <v>82</v>
      </c>
      <c r="B14" s="152"/>
      <c r="C14" s="152"/>
      <c r="D14" s="152"/>
      <c r="E14" s="152"/>
      <c r="F14" s="152"/>
    </row>
    <row r="15" spans="1:6" x14ac:dyDescent="0.25">
      <c r="A15" s="306" t="s">
        <v>17</v>
      </c>
    </row>
    <row r="16" spans="1:6" x14ac:dyDescent="0.25">
      <c r="A16" s="306" t="s">
        <v>18</v>
      </c>
    </row>
  </sheetData>
  <mergeCells count="12">
    <mergeCell ref="A13:B13"/>
    <mergeCell ref="A4:B4"/>
    <mergeCell ref="C4:C5"/>
    <mergeCell ref="D4:D5"/>
    <mergeCell ref="A5:B5"/>
    <mergeCell ref="A6:B6"/>
    <mergeCell ref="A7:B7"/>
    <mergeCell ref="A8:B8"/>
    <mergeCell ref="A9:B9"/>
    <mergeCell ref="A10:B10"/>
    <mergeCell ref="A11:B11"/>
    <mergeCell ref="A12:B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85" zoomScaleNormal="85" workbookViewId="0">
      <selection activeCell="H16" sqref="H16"/>
    </sheetView>
  </sheetViews>
  <sheetFormatPr baseColWidth="10" defaultRowHeight="15" x14ac:dyDescent="0.25"/>
  <cols>
    <col min="2" max="2" width="32.5703125" customWidth="1"/>
  </cols>
  <sheetData>
    <row r="1" spans="1:6" x14ac:dyDescent="0.25">
      <c r="A1" s="2" t="s">
        <v>124</v>
      </c>
      <c r="B1" s="2"/>
      <c r="C1" s="138"/>
      <c r="D1" s="138"/>
      <c r="E1" s="138"/>
      <c r="F1" s="138"/>
    </row>
    <row r="2" spans="1:6" x14ac:dyDescent="0.25">
      <c r="A2" s="3" t="s">
        <v>125</v>
      </c>
      <c r="B2" s="2"/>
      <c r="C2" s="138"/>
      <c r="D2" s="138"/>
      <c r="E2" s="138"/>
      <c r="F2" s="138"/>
    </row>
    <row r="3" spans="1:6" ht="15.75" thickBot="1" x14ac:dyDescent="0.3">
      <c r="A3" s="4"/>
      <c r="B3" s="2"/>
      <c r="C3" s="138"/>
      <c r="D3" s="138"/>
      <c r="E3" s="290" t="s">
        <v>123</v>
      </c>
      <c r="F3" s="291"/>
    </row>
    <row r="4" spans="1:6" ht="25.5" x14ac:dyDescent="0.25">
      <c r="A4" s="69"/>
      <c r="B4" s="261"/>
      <c r="C4" s="339">
        <v>2014</v>
      </c>
      <c r="D4" s="339">
        <v>2015</v>
      </c>
      <c r="E4" s="262" t="s">
        <v>72</v>
      </c>
      <c r="F4" s="263" t="s">
        <v>41</v>
      </c>
    </row>
    <row r="5" spans="1:6" x14ac:dyDescent="0.25">
      <c r="A5" s="264"/>
      <c r="B5" s="265"/>
      <c r="C5" s="340"/>
      <c r="D5" s="340"/>
      <c r="E5" s="6" t="s">
        <v>4</v>
      </c>
      <c r="F5" s="74" t="s">
        <v>4</v>
      </c>
    </row>
    <row r="6" spans="1:6" x14ac:dyDescent="0.25">
      <c r="A6" s="266" t="s">
        <v>126</v>
      </c>
      <c r="B6" s="2"/>
      <c r="C6" s="267">
        <v>7516.2041090000002</v>
      </c>
      <c r="D6" s="267">
        <v>7518.9219549999998</v>
      </c>
      <c r="E6" s="268">
        <v>30.102</v>
      </c>
      <c r="F6" s="269">
        <v>3.6159821641157386E-2</v>
      </c>
    </row>
    <row r="7" spans="1:6" x14ac:dyDescent="0.25">
      <c r="A7" s="270"/>
      <c r="B7" s="2" t="s">
        <v>25</v>
      </c>
      <c r="C7" s="271">
        <v>5418.9343900000003</v>
      </c>
      <c r="D7" s="271">
        <v>5324.8709639999997</v>
      </c>
      <c r="E7" s="272">
        <v>21.388999999999999</v>
      </c>
      <c r="F7" s="273">
        <v>-1.7358288406957523</v>
      </c>
    </row>
    <row r="8" spans="1:6" x14ac:dyDescent="0.25">
      <c r="A8" s="270"/>
      <c r="B8" s="2" t="s">
        <v>127</v>
      </c>
      <c r="C8" s="271">
        <v>1084.8615830000001</v>
      </c>
      <c r="D8" s="271">
        <v>1124.2395759999999</v>
      </c>
      <c r="E8" s="272">
        <v>4.516</v>
      </c>
      <c r="F8" s="273">
        <v>3.6297711723837445</v>
      </c>
    </row>
    <row r="9" spans="1:6" x14ac:dyDescent="0.25">
      <c r="A9" s="270"/>
      <c r="B9" s="2" t="s">
        <v>128</v>
      </c>
      <c r="C9" s="271">
        <v>1012.408136</v>
      </c>
      <c r="D9" s="271">
        <v>1069.8114149999999</v>
      </c>
      <c r="E9" s="272">
        <v>4.2969999999999997</v>
      </c>
      <c r="F9" s="273">
        <v>5.6699740903702001</v>
      </c>
    </row>
    <row r="10" spans="1:6" x14ac:dyDescent="0.25">
      <c r="A10" s="358" t="s">
        <v>32</v>
      </c>
      <c r="B10" s="359"/>
      <c r="C10" s="274">
        <v>4797.1616519999998</v>
      </c>
      <c r="D10" s="274">
        <v>4878.272712</v>
      </c>
      <c r="E10" s="275">
        <v>19.594999999999999</v>
      </c>
      <c r="F10" s="276">
        <v>1.6908135661049428</v>
      </c>
    </row>
    <row r="11" spans="1:6" ht="27" customHeight="1" x14ac:dyDescent="0.25">
      <c r="A11" s="377" t="s">
        <v>129</v>
      </c>
      <c r="B11" s="378"/>
      <c r="C11" s="277">
        <v>7215.3635409999997</v>
      </c>
      <c r="D11" s="277">
        <v>6697.7677960000001</v>
      </c>
      <c r="E11" s="278">
        <v>27.003</v>
      </c>
      <c r="F11" s="279">
        <v>-7.1735227484915338</v>
      </c>
    </row>
    <row r="12" spans="1:6" x14ac:dyDescent="0.25">
      <c r="A12" s="266" t="s">
        <v>130</v>
      </c>
      <c r="B12" s="2"/>
      <c r="C12" s="277">
        <v>5479.4463400000004</v>
      </c>
      <c r="D12" s="277">
        <v>5465.1547929999997</v>
      </c>
      <c r="E12" s="278">
        <v>21.952000000000002</v>
      </c>
      <c r="F12" s="279">
        <v>-0.26082100477328174</v>
      </c>
    </row>
    <row r="13" spans="1:6" x14ac:dyDescent="0.25">
      <c r="A13" s="280" t="s">
        <v>131</v>
      </c>
      <c r="B13" s="281"/>
      <c r="C13" s="282">
        <v>325.81514900000002</v>
      </c>
      <c r="D13" s="282">
        <v>335.72170699999998</v>
      </c>
      <c r="E13" s="283">
        <v>1.349</v>
      </c>
      <c r="F13" s="284">
        <v>3.0405455456584463</v>
      </c>
    </row>
    <row r="14" spans="1:6" ht="15.75" thickBot="1" x14ac:dyDescent="0.3">
      <c r="A14" s="285" t="s">
        <v>132</v>
      </c>
      <c r="B14" s="286"/>
      <c r="C14" s="287">
        <v>25332.990790999997</v>
      </c>
      <c r="D14" s="287">
        <v>24895.838963000002</v>
      </c>
      <c r="E14" s="288">
        <v>100</v>
      </c>
      <c r="F14" s="289">
        <v>-1.7256226539003827</v>
      </c>
    </row>
    <row r="15" spans="1:6" ht="30.75" customHeight="1" x14ac:dyDescent="0.25">
      <c r="A15" s="379" t="s">
        <v>133</v>
      </c>
      <c r="B15" s="379"/>
      <c r="C15" s="379"/>
      <c r="D15" s="379"/>
      <c r="E15" s="379"/>
      <c r="F15" s="379"/>
    </row>
    <row r="16" spans="1:6" ht="36.75" customHeight="1" x14ac:dyDescent="0.25">
      <c r="A16" s="15" t="s">
        <v>134</v>
      </c>
      <c r="B16" s="15"/>
      <c r="C16" s="138"/>
      <c r="D16" s="138"/>
      <c r="E16" s="138"/>
      <c r="F16" s="138"/>
    </row>
    <row r="17" spans="1:6" x14ac:dyDescent="0.25">
      <c r="A17" s="15" t="s">
        <v>135</v>
      </c>
      <c r="B17" s="15"/>
      <c r="C17" s="138"/>
      <c r="D17" s="138"/>
      <c r="E17" s="138"/>
      <c r="F17" s="138"/>
    </row>
    <row r="18" spans="1:6" x14ac:dyDescent="0.25">
      <c r="A18" t="s">
        <v>17</v>
      </c>
    </row>
    <row r="19" spans="1:6" x14ac:dyDescent="0.25">
      <c r="A19" t="s">
        <v>18</v>
      </c>
    </row>
  </sheetData>
  <mergeCells count="5">
    <mergeCell ref="C4:C5"/>
    <mergeCell ref="D4:D5"/>
    <mergeCell ref="A10:B10"/>
    <mergeCell ref="A11:B11"/>
    <mergeCell ref="A15:F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85" zoomScaleNormal="85" workbookViewId="0">
      <selection activeCell="A17" sqref="A17"/>
    </sheetView>
  </sheetViews>
  <sheetFormatPr baseColWidth="10" defaultRowHeight="15" x14ac:dyDescent="0.25"/>
  <cols>
    <col min="2" max="2" width="25.28515625" customWidth="1"/>
    <col min="3" max="3" width="15" customWidth="1"/>
    <col min="4" max="4" width="13.28515625" bestFit="1" customWidth="1"/>
  </cols>
  <sheetData>
    <row r="1" spans="1:11" x14ac:dyDescent="0.25">
      <c r="A1" s="2" t="s">
        <v>136</v>
      </c>
    </row>
    <row r="2" spans="1:11" ht="15.75" customHeight="1" x14ac:dyDescent="0.25">
      <c r="A2" s="33" t="s">
        <v>148</v>
      </c>
    </row>
    <row r="3" spans="1:11" ht="15.75" thickBot="1" x14ac:dyDescent="0.3">
      <c r="A3" s="35"/>
      <c r="B3" s="138"/>
      <c r="C3" s="138"/>
      <c r="D3" s="138"/>
      <c r="E3" s="138"/>
      <c r="F3" s="138"/>
      <c r="G3" s="138"/>
      <c r="H3" s="138"/>
      <c r="I3" s="138"/>
      <c r="J3" s="330" t="s">
        <v>147</v>
      </c>
      <c r="K3" s="138"/>
    </row>
    <row r="4" spans="1:11" ht="15.75" customHeight="1" thickBot="1" x14ac:dyDescent="0.3">
      <c r="A4" s="307"/>
      <c r="B4" s="308"/>
      <c r="C4" s="380" t="s">
        <v>153</v>
      </c>
      <c r="D4" s="387"/>
      <c r="E4" s="388" t="s">
        <v>139</v>
      </c>
      <c r="F4" s="388" t="s">
        <v>140</v>
      </c>
      <c r="G4" s="388" t="s">
        <v>141</v>
      </c>
      <c r="H4" s="339" t="s">
        <v>142</v>
      </c>
      <c r="I4" s="380" t="s">
        <v>154</v>
      </c>
      <c r="J4" s="381"/>
      <c r="K4" s="382"/>
    </row>
    <row r="5" spans="1:11" ht="51" x14ac:dyDescent="0.25">
      <c r="A5" s="383"/>
      <c r="B5" s="384"/>
      <c r="C5" s="309" t="s">
        <v>137</v>
      </c>
      <c r="D5" s="310" t="s">
        <v>138</v>
      </c>
      <c r="E5" s="389"/>
      <c r="F5" s="389"/>
      <c r="G5" s="389"/>
      <c r="H5" s="340"/>
      <c r="I5" s="311" t="s">
        <v>153</v>
      </c>
      <c r="J5" s="311" t="s">
        <v>139</v>
      </c>
      <c r="K5" s="312" t="s">
        <v>140</v>
      </c>
    </row>
    <row r="6" spans="1:11" ht="15" customHeight="1" x14ac:dyDescent="0.25">
      <c r="A6" s="343" t="s">
        <v>155</v>
      </c>
      <c r="B6" s="385"/>
      <c r="C6" s="313">
        <v>1.2812472370000001</v>
      </c>
      <c r="D6" s="313">
        <v>1.1278932719999999</v>
      </c>
      <c r="E6" s="313">
        <v>0.81989763299999996</v>
      </c>
      <c r="F6" s="314">
        <v>4.4477948979999997</v>
      </c>
      <c r="G6" s="315" t="s">
        <v>143</v>
      </c>
      <c r="H6" s="316">
        <v>7.67683304</v>
      </c>
      <c r="I6" s="317">
        <v>30.9</v>
      </c>
      <c r="J6" s="318">
        <v>16.7</v>
      </c>
      <c r="K6" s="319">
        <v>66.3</v>
      </c>
    </row>
    <row r="7" spans="1:11" x14ac:dyDescent="0.25">
      <c r="A7" s="320" t="s">
        <v>7</v>
      </c>
      <c r="B7" s="321"/>
      <c r="C7" s="313">
        <v>2.1146480790000002</v>
      </c>
      <c r="D7" s="313">
        <v>6.7375624999999967E-2</v>
      </c>
      <c r="E7" s="313">
        <v>0.37093255800000002</v>
      </c>
      <c r="F7" s="314">
        <v>0.92981480500000002</v>
      </c>
      <c r="G7" s="313">
        <v>2.1846058359999998</v>
      </c>
      <c r="H7" s="316">
        <v>5.6673769030000001</v>
      </c>
      <c r="I7" s="322">
        <v>27.9</v>
      </c>
      <c r="J7" s="322">
        <v>7.6</v>
      </c>
      <c r="K7" s="323">
        <v>13.9</v>
      </c>
    </row>
    <row r="8" spans="1:11" x14ac:dyDescent="0.25">
      <c r="A8" s="320" t="s">
        <v>6</v>
      </c>
      <c r="B8" s="321"/>
      <c r="C8" s="313">
        <v>1.8046422010000001</v>
      </c>
      <c r="D8" s="313">
        <v>0.994821968</v>
      </c>
      <c r="E8" s="313">
        <v>1.465190832</v>
      </c>
      <c r="F8" s="314">
        <v>0.38271757099999998</v>
      </c>
      <c r="G8" s="313">
        <v>0.107627</v>
      </c>
      <c r="H8" s="316">
        <v>4.754999572</v>
      </c>
      <c r="I8" s="322">
        <v>35.799999999999997</v>
      </c>
      <c r="J8" s="322">
        <v>29.8</v>
      </c>
      <c r="K8" s="323">
        <v>5.7</v>
      </c>
    </row>
    <row r="9" spans="1:11" ht="15" customHeight="1" x14ac:dyDescent="0.25">
      <c r="A9" s="343" t="s">
        <v>8</v>
      </c>
      <c r="B9" s="385"/>
      <c r="C9" s="313">
        <v>8.0042067999999994E-2</v>
      </c>
      <c r="D9" s="313">
        <v>8.3000000000000001E-3</v>
      </c>
      <c r="E9" s="313" t="s">
        <v>143</v>
      </c>
      <c r="F9" s="314">
        <v>2.4763271E-2</v>
      </c>
      <c r="G9" s="313">
        <v>2.3957496790000001</v>
      </c>
      <c r="H9" s="316">
        <v>2.5088550180000002</v>
      </c>
      <c r="I9" s="322">
        <v>1.1000000000000001</v>
      </c>
      <c r="J9" s="322" t="s">
        <v>143</v>
      </c>
      <c r="K9" s="323">
        <v>0.4</v>
      </c>
    </row>
    <row r="10" spans="1:11" ht="26.25" customHeight="1" x14ac:dyDescent="0.25">
      <c r="A10" s="343" t="s">
        <v>144</v>
      </c>
      <c r="B10" s="385"/>
      <c r="C10" s="313">
        <v>0.11645886699999999</v>
      </c>
      <c r="D10" s="313" t="s">
        <v>143</v>
      </c>
      <c r="E10" s="313">
        <v>1.9423024109999998</v>
      </c>
      <c r="F10" s="314">
        <v>4.4910965999999997E-2</v>
      </c>
      <c r="G10" s="313">
        <v>0.78098127799999995</v>
      </c>
      <c r="H10" s="316">
        <v>2.8846535220000002</v>
      </c>
      <c r="I10" s="322">
        <v>1.5</v>
      </c>
      <c r="J10" s="322">
        <v>39.6</v>
      </c>
      <c r="K10" s="323">
        <v>0.7</v>
      </c>
    </row>
    <row r="11" spans="1:11" x14ac:dyDescent="0.25">
      <c r="A11" s="320" t="s">
        <v>13</v>
      </c>
      <c r="B11" s="321"/>
      <c r="C11" s="313">
        <v>0.217947527</v>
      </c>
      <c r="D11" s="313" t="s">
        <v>143</v>
      </c>
      <c r="E11" s="313">
        <v>0.31161793900000001</v>
      </c>
      <c r="F11" s="314">
        <v>0.87359864300000001</v>
      </c>
      <c r="G11" s="313" t="s">
        <v>143</v>
      </c>
      <c r="H11" s="316">
        <v>1.403164109</v>
      </c>
      <c r="I11" s="322">
        <v>2.8</v>
      </c>
      <c r="J11" s="322">
        <v>6.3</v>
      </c>
      <c r="K11" s="323">
        <v>13</v>
      </c>
    </row>
    <row r="12" spans="1:11" ht="15.75" thickBot="1" x14ac:dyDescent="0.3">
      <c r="A12" s="324" t="s">
        <v>142</v>
      </c>
      <c r="B12" s="325"/>
      <c r="C12" s="326">
        <v>5.614985979000001</v>
      </c>
      <c r="D12" s="326">
        <v>2.1983908649999999</v>
      </c>
      <c r="E12" s="326">
        <v>4.9099413730000006</v>
      </c>
      <c r="F12" s="326">
        <v>6.7036001540000001</v>
      </c>
      <c r="G12" s="326">
        <v>5.4689637929999995</v>
      </c>
      <c r="H12" s="327">
        <v>24.895882163999996</v>
      </c>
      <c r="I12" s="328">
        <v>100</v>
      </c>
      <c r="J12" s="328">
        <v>100</v>
      </c>
      <c r="K12" s="329">
        <v>100</v>
      </c>
    </row>
    <row r="14" spans="1:11" x14ac:dyDescent="0.25">
      <c r="A14" t="s">
        <v>145</v>
      </c>
    </row>
    <row r="15" spans="1:11" ht="36" customHeight="1" x14ac:dyDescent="0.25">
      <c r="A15" s="386" t="s">
        <v>158</v>
      </c>
      <c r="B15" s="386"/>
      <c r="C15" s="386"/>
      <c r="D15" s="386"/>
      <c r="E15" s="386"/>
      <c r="F15" s="386"/>
      <c r="G15" s="386"/>
      <c r="H15" s="386"/>
      <c r="I15" s="386"/>
      <c r="J15" s="386"/>
      <c r="K15" s="386"/>
    </row>
    <row r="16" spans="1:11" x14ac:dyDescent="0.25">
      <c r="A16" t="s">
        <v>17</v>
      </c>
    </row>
    <row r="17" spans="1:1" x14ac:dyDescent="0.25">
      <c r="A17" t="s">
        <v>18</v>
      </c>
    </row>
  </sheetData>
  <mergeCells count="11">
    <mergeCell ref="I4:K4"/>
    <mergeCell ref="A5:B5"/>
    <mergeCell ref="A9:B9"/>
    <mergeCell ref="A10:B10"/>
    <mergeCell ref="A15:K15"/>
    <mergeCell ref="A6:B6"/>
    <mergeCell ref="C4:D4"/>
    <mergeCell ref="E4:E5"/>
    <mergeCell ref="F4:F5"/>
    <mergeCell ref="G4:G5"/>
    <mergeCell ref="H4:H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22" sqref="C22"/>
    </sheetView>
  </sheetViews>
  <sheetFormatPr baseColWidth="10" defaultRowHeight="15" x14ac:dyDescent="0.25"/>
  <cols>
    <col min="1" max="1" width="43.140625" customWidth="1"/>
    <col min="2" max="2" width="12.85546875" bestFit="1" customWidth="1"/>
    <col min="3" max="3" width="14.85546875" bestFit="1" customWidth="1"/>
    <col min="4" max="4" width="18.85546875" bestFit="1" customWidth="1"/>
    <col min="5" max="5" width="21.28515625" bestFit="1" customWidth="1"/>
  </cols>
  <sheetData>
    <row r="1" spans="1:5" x14ac:dyDescent="0.25">
      <c r="A1" s="204" t="s">
        <v>83</v>
      </c>
      <c r="B1" s="138"/>
      <c r="C1" s="138"/>
      <c r="D1" s="138"/>
      <c r="E1" s="138"/>
    </row>
    <row r="2" spans="1:5" x14ac:dyDescent="0.25">
      <c r="A2" s="204" t="s">
        <v>84</v>
      </c>
      <c r="B2" s="138"/>
      <c r="C2" s="138"/>
      <c r="D2" s="138"/>
      <c r="E2" s="138"/>
    </row>
    <row r="3" spans="1:5" ht="8.25" customHeight="1" x14ac:dyDescent="0.25">
      <c r="A3" s="138"/>
      <c r="B3" s="138"/>
      <c r="C3" s="138"/>
      <c r="D3" s="138"/>
      <c r="E3" s="138"/>
    </row>
    <row r="4" spans="1:5" x14ac:dyDescent="0.25">
      <c r="A4" s="390" t="s">
        <v>85</v>
      </c>
      <c r="B4" s="390"/>
      <c r="C4" s="390"/>
      <c r="D4" s="390"/>
      <c r="E4" s="390"/>
    </row>
    <row r="5" spans="1:5" x14ac:dyDescent="0.25">
      <c r="A5" s="138"/>
      <c r="B5" s="138"/>
      <c r="C5" s="138"/>
      <c r="D5" s="138"/>
      <c r="E5" s="138"/>
    </row>
    <row r="6" spans="1:5" x14ac:dyDescent="0.25">
      <c r="A6" s="205"/>
      <c r="B6" s="391" t="s">
        <v>86</v>
      </c>
      <c r="C6" s="391"/>
      <c r="D6" s="391"/>
      <c r="E6" s="391"/>
    </row>
    <row r="7" spans="1:5" x14ac:dyDescent="0.25">
      <c r="A7" s="206"/>
      <c r="B7" s="392" t="s">
        <v>5</v>
      </c>
      <c r="C7" s="393"/>
      <c r="D7" s="393"/>
      <c r="E7" s="394"/>
    </row>
    <row r="8" spans="1:5" x14ac:dyDescent="0.25">
      <c r="A8" s="207"/>
      <c r="B8" s="208" t="s">
        <v>87</v>
      </c>
      <c r="C8" s="208" t="s">
        <v>88</v>
      </c>
      <c r="D8" s="208" t="s">
        <v>89</v>
      </c>
      <c r="E8" s="209" t="s">
        <v>90</v>
      </c>
    </row>
    <row r="9" spans="1:5" x14ac:dyDescent="0.25">
      <c r="A9" s="210" t="s">
        <v>91</v>
      </c>
      <c r="B9" s="211">
        <v>5.4999999999999997E-3</v>
      </c>
      <c r="C9" s="212">
        <v>0.01</v>
      </c>
      <c r="D9" s="212">
        <v>0.01</v>
      </c>
      <c r="E9" s="213">
        <v>0.01</v>
      </c>
    </row>
    <row r="10" spans="1:5" x14ac:dyDescent="0.25">
      <c r="A10" s="214" t="s">
        <v>92</v>
      </c>
      <c r="B10" s="215"/>
      <c r="C10" s="216">
        <v>1.5E-3</v>
      </c>
      <c r="D10" s="217">
        <v>2E-3</v>
      </c>
      <c r="E10" s="218">
        <v>2E-3</v>
      </c>
    </row>
    <row r="11" spans="1:5" x14ac:dyDescent="0.25">
      <c r="A11" s="219" t="s">
        <v>93</v>
      </c>
      <c r="B11" s="217">
        <v>4.0000000000000001E-3</v>
      </c>
      <c r="C11" s="220">
        <v>2E-3</v>
      </c>
      <c r="D11" s="221">
        <v>1E-3</v>
      </c>
      <c r="E11" s="222"/>
    </row>
    <row r="12" spans="1:5" x14ac:dyDescent="0.25">
      <c r="A12" s="223" t="s">
        <v>94</v>
      </c>
      <c r="B12" s="224">
        <v>1.5E-3</v>
      </c>
      <c r="C12" s="220">
        <v>3.0000000000000001E-3</v>
      </c>
      <c r="D12" s="221">
        <v>3.0000000000000001E-3</v>
      </c>
      <c r="E12" s="220">
        <v>4.0000000000000001E-3</v>
      </c>
    </row>
    <row r="13" spans="1:5" x14ac:dyDescent="0.25">
      <c r="A13" s="223" t="s">
        <v>95</v>
      </c>
      <c r="B13" s="225"/>
      <c r="C13" s="226">
        <v>2E-3</v>
      </c>
      <c r="D13" s="226">
        <v>2E-3</v>
      </c>
      <c r="E13" s="220">
        <v>2E-3</v>
      </c>
    </row>
    <row r="14" spans="1:5" x14ac:dyDescent="0.25">
      <c r="A14" s="223" t="s">
        <v>96</v>
      </c>
      <c r="B14" s="225"/>
      <c r="C14" s="224">
        <v>1.5E-3</v>
      </c>
      <c r="D14" s="227">
        <v>2E-3</v>
      </c>
      <c r="E14" s="217">
        <v>2E-3</v>
      </c>
    </row>
    <row r="15" spans="1:5" ht="9.75" customHeight="1" x14ac:dyDescent="0.25">
      <c r="A15" s="228"/>
      <c r="B15" s="228"/>
      <c r="C15" s="228"/>
      <c r="D15" s="228"/>
      <c r="E15" s="228"/>
    </row>
    <row r="16" spans="1:5" x14ac:dyDescent="0.25">
      <c r="A16" s="229" t="s">
        <v>106</v>
      </c>
      <c r="B16" s="395" t="s">
        <v>149</v>
      </c>
      <c r="C16" s="396"/>
      <c r="D16" s="396"/>
      <c r="E16" s="397"/>
    </row>
    <row r="18" spans="1:1" x14ac:dyDescent="0.25">
      <c r="A18" s="230" t="s">
        <v>168</v>
      </c>
    </row>
  </sheetData>
  <mergeCells count="4">
    <mergeCell ref="A4:E4"/>
    <mergeCell ref="B6:E6"/>
    <mergeCell ref="B7:E7"/>
    <mergeCell ref="B16:E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5" zoomScaleNormal="85" workbookViewId="0">
      <selection activeCell="M33" sqref="M33"/>
    </sheetView>
  </sheetViews>
  <sheetFormatPr baseColWidth="10" defaultRowHeight="15" x14ac:dyDescent="0.25"/>
  <cols>
    <col min="1" max="1" width="20.28515625" customWidth="1"/>
    <col min="2" max="2" width="5.140625" bestFit="1" customWidth="1"/>
    <col min="7" max="7" width="14.140625" customWidth="1"/>
    <col min="8" max="8" width="13.28515625" customWidth="1"/>
  </cols>
  <sheetData>
    <row r="1" spans="1:8" x14ac:dyDescent="0.25">
      <c r="A1" s="138" t="s">
        <v>83</v>
      </c>
      <c r="B1" s="138"/>
      <c r="C1" s="138"/>
      <c r="D1" s="138"/>
      <c r="E1" s="138"/>
      <c r="F1" s="138"/>
      <c r="G1" s="138"/>
      <c r="H1" s="138"/>
    </row>
    <row r="2" spans="1:8" x14ac:dyDescent="0.25">
      <c r="A2" s="2" t="s">
        <v>97</v>
      </c>
      <c r="B2" s="2"/>
      <c r="C2" s="2"/>
      <c r="D2" s="2"/>
      <c r="E2" s="2"/>
      <c r="F2" s="2"/>
      <c r="G2" s="2"/>
      <c r="H2" s="2"/>
    </row>
    <row r="3" spans="1:8" x14ac:dyDescent="0.25">
      <c r="A3" s="2"/>
      <c r="B3" s="2"/>
      <c r="C3" s="2"/>
      <c r="D3" s="2"/>
      <c r="E3" s="2"/>
      <c r="F3" s="2"/>
      <c r="G3" s="2"/>
      <c r="H3" s="2"/>
    </row>
    <row r="4" spans="1:8" x14ac:dyDescent="0.25">
      <c r="A4" s="3" t="s">
        <v>98</v>
      </c>
      <c r="B4" s="3"/>
      <c r="C4" s="2"/>
      <c r="D4" s="2"/>
      <c r="E4" s="2"/>
      <c r="F4" s="2"/>
      <c r="G4" s="178"/>
      <c r="H4" s="2"/>
    </row>
    <row r="5" spans="1:8" ht="15.75" thickBot="1" x14ac:dyDescent="0.3">
      <c r="B5" s="3"/>
      <c r="C5" s="2"/>
      <c r="D5" s="2"/>
      <c r="E5" s="2"/>
      <c r="G5" s="178"/>
      <c r="H5" s="178" t="s">
        <v>123</v>
      </c>
    </row>
    <row r="6" spans="1:8" ht="51" x14ac:dyDescent="0.25">
      <c r="A6" s="179" t="s">
        <v>99</v>
      </c>
      <c r="B6" s="180" t="s">
        <v>100</v>
      </c>
      <c r="C6" s="181" t="s">
        <v>7</v>
      </c>
      <c r="D6" s="182" t="s">
        <v>6</v>
      </c>
      <c r="E6" s="182" t="s">
        <v>5</v>
      </c>
      <c r="F6" s="182" t="s">
        <v>101</v>
      </c>
      <c r="G6" s="183" t="s">
        <v>102</v>
      </c>
      <c r="H6" s="182" t="s">
        <v>105</v>
      </c>
    </row>
    <row r="7" spans="1:8" x14ac:dyDescent="0.25">
      <c r="A7" s="184" t="s">
        <v>7</v>
      </c>
      <c r="B7" s="185"/>
      <c r="C7" s="186"/>
      <c r="D7" s="187">
        <v>248.99130500000001</v>
      </c>
      <c r="E7" s="398">
        <v>81.146642999999997</v>
      </c>
      <c r="F7" s="398"/>
      <c r="G7" s="188"/>
      <c r="H7" s="189"/>
    </row>
    <row r="8" spans="1:8" x14ac:dyDescent="0.25">
      <c r="A8" s="190" t="s">
        <v>6</v>
      </c>
      <c r="B8" s="191"/>
      <c r="C8" s="192"/>
      <c r="D8" s="193"/>
      <c r="E8" s="399">
        <v>41.796999999999997</v>
      </c>
      <c r="F8" s="399"/>
      <c r="G8" s="194"/>
      <c r="H8" s="195"/>
    </row>
    <row r="9" spans="1:8" x14ac:dyDescent="0.25">
      <c r="A9" s="190" t="s">
        <v>103</v>
      </c>
      <c r="B9" s="191"/>
      <c r="C9" s="196"/>
      <c r="D9" s="197"/>
      <c r="E9" s="198"/>
      <c r="F9" s="199">
        <v>6849.1923269999998</v>
      </c>
      <c r="G9" s="200">
        <v>2909.6379999999999</v>
      </c>
      <c r="H9" s="201"/>
    </row>
    <row r="10" spans="1:8" x14ac:dyDescent="0.25">
      <c r="A10" s="184" t="s">
        <v>104</v>
      </c>
      <c r="B10" s="185"/>
      <c r="C10" s="187">
        <v>112.808515</v>
      </c>
      <c r="D10" s="187">
        <v>13.860305</v>
      </c>
      <c r="E10" s="187">
        <v>3.473592</v>
      </c>
      <c r="F10" s="187">
        <v>175.44494</v>
      </c>
      <c r="G10" s="202"/>
      <c r="H10" s="203">
        <v>111.463302</v>
      </c>
    </row>
    <row r="11" spans="1:8" x14ac:dyDescent="0.25">
      <c r="A11" s="35" t="s">
        <v>17</v>
      </c>
      <c r="B11" s="15"/>
      <c r="C11" s="15"/>
      <c r="D11" s="15"/>
      <c r="E11" s="15"/>
      <c r="F11" s="15"/>
      <c r="G11" s="15"/>
      <c r="H11" s="15"/>
    </row>
    <row r="12" spans="1:8" ht="56.25" customHeight="1" x14ac:dyDescent="0.25">
      <c r="A12" s="400" t="s">
        <v>165</v>
      </c>
      <c r="B12" s="400"/>
      <c r="C12" s="400"/>
      <c r="D12" s="400"/>
      <c r="E12" s="400"/>
      <c r="F12" s="400"/>
      <c r="G12" s="400"/>
      <c r="H12" s="401"/>
    </row>
  </sheetData>
  <mergeCells count="3">
    <mergeCell ref="E7:F7"/>
    <mergeCell ref="E8:F8"/>
    <mergeCell ref="A12:H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Tableau 1 </vt:lpstr>
      <vt:lpstr>Tableau 2</vt:lpstr>
      <vt:lpstr>Tableau 3 </vt:lpstr>
      <vt:lpstr>Tableau 4</vt:lpstr>
      <vt:lpstr>Tableau 5</vt:lpstr>
      <vt:lpstr>Tableau 6</vt:lpstr>
      <vt:lpstr>Tableau 7</vt:lpstr>
      <vt:lpstr>Encadré 3 - Tableau A</vt:lpstr>
      <vt:lpstr>Encadré 3 - Tableau B</vt:lpstr>
      <vt:lpstr>Focus - Tableau A</vt:lpstr>
      <vt:lpstr>Graphique 1</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MESNARD, Odile (DARES)</dc:creator>
  <cp:lastModifiedBy>FERREIRA, Evelyn (DARES)</cp:lastModifiedBy>
  <dcterms:created xsi:type="dcterms:W3CDTF">2018-04-19T09:27:33Z</dcterms:created>
  <dcterms:modified xsi:type="dcterms:W3CDTF">2018-07-10T09:19:23Z</dcterms:modified>
</cp:coreProperties>
</file>