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bin" ContentType="application/vnd.openxmlformats-officedocument.spreadsheetml.printerSettings"/>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05" yWindow="65446" windowWidth="9300" windowHeight="12330" tabRatio="947" activeTab="0"/>
  </bookViews>
  <sheets>
    <sheet name="Graph1" sheetId="1" r:id="rId1"/>
    <sheet name="Graph1_data" sheetId="2" r:id="rId2"/>
    <sheet name="Tab 1" sheetId="3" r:id="rId3"/>
    <sheet name="Graph2" sheetId="4" r:id="rId4"/>
    <sheet name="Graph2_data" sheetId="5" r:id="rId5"/>
    <sheet name="Graph 3" sheetId="6" r:id="rId6"/>
    <sheet name="Graph3_data" sheetId="7" r:id="rId7"/>
    <sheet name="Tab 2" sheetId="8" r:id="rId8"/>
    <sheet name="Tab 3" sheetId="9" r:id="rId9"/>
    <sheet name="Tab 4" sheetId="10" r:id="rId10"/>
    <sheet name="Tab 5" sheetId="11" r:id="rId11"/>
    <sheet name="FOC1_TabA" sheetId="12" r:id="rId12"/>
    <sheet name="FOC2_TabA " sheetId="13" r:id="rId13"/>
    <sheet name="FOC2  TabB" sheetId="14" r:id="rId14"/>
    <sheet name="FOC2 TabC " sheetId="15" r:id="rId15"/>
    <sheet name="ENC1 Tab" sheetId="16" r:id="rId16"/>
  </sheets>
  <definedNames>
    <definedName name="apprenti">#REF!</definedName>
    <definedName name="carc_2012">#REF!</definedName>
    <definedName name="carc_2012_b">#REF!</definedName>
    <definedName name="comptage">#REF!</definedName>
    <definedName name="comptage_b">#REF!</definedName>
    <definedName name="comptages">#REF!</definedName>
    <definedName name="croiss_caract_2012">#REF!</definedName>
    <definedName name="croiss_caract_2012_b">#REF!</definedName>
    <definedName name="croiss_caract_2012_pub">#REF!</definedName>
    <definedName name="croiss_caract_2013">#REF!</definedName>
    <definedName name="qualif">#REF!</definedName>
    <definedName name="RESULT">#REF!</definedName>
    <definedName name="specialité_12">#REF!</definedName>
    <definedName name="_xlnm.Print_Area" localSheetId="13">'FOC2  TabB'!$A$1:$F$12</definedName>
    <definedName name="_xlnm.Print_Area" localSheetId="12">'FOC2_TabA '!$A$1:$F$17</definedName>
    <definedName name="_xlnm.Print_Area" localSheetId="6">'Graph3_data'!$A$1:$U$14</definedName>
    <definedName name="_xlnm.Print_Area" localSheetId="2">'Tab 1'!$A$1:$D$36</definedName>
    <definedName name="_xlnm.Print_Area" localSheetId="7">'Tab 2'!$A$1:$F$46</definedName>
    <definedName name="_xlnm.Print_Area" localSheetId="8">'Tab 3'!$A$1:$L$25</definedName>
    <definedName name="_xlnm.Print_Area" localSheetId="9">'Tab 4'!$A$1:$I$20</definedName>
  </definedNames>
  <calcPr fullCalcOnLoad="1"/>
</workbook>
</file>

<file path=xl/sharedStrings.xml><?xml version="1.0" encoding="utf-8"?>
<sst xmlns="http://schemas.openxmlformats.org/spreadsheetml/2006/main" count="338" uniqueCount="224">
  <si>
    <t>Taux de rupture</t>
  </si>
  <si>
    <t>Taux d'abandon 
(90 jours)</t>
  </si>
  <si>
    <t>Taux d'abandon 
(180 jours)</t>
  </si>
  <si>
    <t>0 à 2 mois</t>
  </si>
  <si>
    <t>3 à 6 mois</t>
  </si>
  <si>
    <t>7 à 12 mois</t>
  </si>
  <si>
    <t>12 mois et plus</t>
  </si>
  <si>
    <t>Ensemble</t>
  </si>
  <si>
    <t>Durée prévue du contrat</t>
  </si>
  <si>
    <t>13 à 18 mois</t>
  </si>
  <si>
    <t>19 mois et plus</t>
  </si>
  <si>
    <t>Niveau de diplôme préparé</t>
  </si>
  <si>
    <t>Métier préparé</t>
  </si>
  <si>
    <t>Bâtiment</t>
  </si>
  <si>
    <t>Transport-Logistique</t>
  </si>
  <si>
    <t>Commerce-Gestion</t>
  </si>
  <si>
    <t>Hôtellerie-restauration</t>
  </si>
  <si>
    <t>Autres services</t>
  </si>
  <si>
    <t>En %</t>
  </si>
  <si>
    <t>Industrie</t>
  </si>
  <si>
    <t>Construction</t>
  </si>
  <si>
    <t>Total</t>
  </si>
  <si>
    <t>Tertiaire</t>
  </si>
  <si>
    <t>Aucun diplôme ni titre professionnel</t>
  </si>
  <si>
    <t>TOTAL</t>
  </si>
  <si>
    <t>Agriculture</t>
  </si>
  <si>
    <t>Spécialité de formation</t>
  </si>
  <si>
    <t>Secteur d'activité de l'employeur</t>
  </si>
  <si>
    <t>Sexe</t>
  </si>
  <si>
    <t>Commune</t>
  </si>
  <si>
    <t>Département</t>
  </si>
  <si>
    <t>Région</t>
  </si>
  <si>
    <t>Établissement public hospitalier</t>
  </si>
  <si>
    <t>Établissement public administratif local</t>
  </si>
  <si>
    <t>Autre employeur public</t>
  </si>
  <si>
    <t>Ensemble du secteur public</t>
  </si>
  <si>
    <t>Part
employeur</t>
  </si>
  <si>
    <t>Agriculture, sylviculture, pêche</t>
  </si>
  <si>
    <t>Taille de l'entreprise</t>
  </si>
  <si>
    <t>Plus de 250 salariés</t>
  </si>
  <si>
    <t>12 mois et moins</t>
  </si>
  <si>
    <t xml:space="preserve">Flux de nouveaux contrats enregistrés </t>
  </si>
  <si>
    <t>Niveau de formation préparée</t>
  </si>
  <si>
    <t>Mentions complémentaires</t>
  </si>
  <si>
    <t>Durée du contrat</t>
  </si>
  <si>
    <t>Situation avant le contrat</t>
  </si>
  <si>
    <t>Source : Dares, base de données issue du système Ari@ne de gestion informatisée des contrats d'apprentissage.</t>
  </si>
  <si>
    <t>Dont : industries extractives,  énergie, eau, gestion des déchets et dépollution</t>
  </si>
  <si>
    <t>fabrication de denrées alimentaires, de boissons et  de produits à base de tabac</t>
  </si>
  <si>
    <t>fabrication d'équipements électriques, électroniques, informatiques ; fabrication de machines</t>
  </si>
  <si>
    <t>fabrication de matériels de transport</t>
  </si>
  <si>
    <t>métallurgie &amp; fabrication des pièces métalliques sauf machines</t>
  </si>
  <si>
    <t xml:space="preserve">fabrication d'autres produits industriels  </t>
  </si>
  <si>
    <t xml:space="preserve">Tertiaire </t>
  </si>
  <si>
    <t>Dont : commerce, réparation d'automobiles et de motocycles</t>
  </si>
  <si>
    <t>hébergement et restauration</t>
  </si>
  <si>
    <t>transport et entreposage</t>
  </si>
  <si>
    <t>information et communication</t>
  </si>
  <si>
    <t>activités financières et d'assurance</t>
  </si>
  <si>
    <t>activités immobilières</t>
  </si>
  <si>
    <t>soutien aux entreprises</t>
  </si>
  <si>
    <t xml:space="preserve">enseignement, santé humaine et action sociale, admin. publique </t>
  </si>
  <si>
    <t>coiffure, soins de beauté</t>
  </si>
  <si>
    <t>autres activités de services</t>
  </si>
  <si>
    <t xml:space="preserve">I à III (bac+2 et plus) </t>
  </si>
  <si>
    <t>V (diplôme ou titre de niveau CAP-BEP)</t>
  </si>
  <si>
    <t>Aucun diplôme, ni titre professionnel</t>
  </si>
  <si>
    <t>* Y compris les mentions complémentaires.</t>
  </si>
  <si>
    <t>Âge</t>
  </si>
  <si>
    <t>Dont fabrication d'équipements électriques, électroniques, informatiques, de machines et de matériels de transport</t>
  </si>
  <si>
    <t>Dont commerce, réparation d'automobiles et de motocycles</t>
  </si>
  <si>
    <t>Dont soutien aux entreprises</t>
  </si>
  <si>
    <t>Dont information et communication, act. financières et d'assurance et immobilières</t>
  </si>
  <si>
    <t>Dont fabrication de denrées alimentaires, de boissons et de produits à base de tabac</t>
  </si>
  <si>
    <t xml:space="preserve">I à III
(bac+2 ou plus) </t>
  </si>
  <si>
    <t>Établissement public local d'enseignement
(collèges, lycées, etc.)</t>
  </si>
  <si>
    <t>Établissement public administratif de l'État</t>
  </si>
  <si>
    <t>V
(diplôme ou titre de niveau CAP-BEP)</t>
  </si>
  <si>
    <t>IV
(bac professionnel, brevet professionnel)</t>
  </si>
  <si>
    <t xml:space="preserve">Délai de rupture
</t>
  </si>
  <si>
    <t>Ratio abandon/rupture (en %)</t>
  </si>
  <si>
    <t>Délai de rupture</t>
  </si>
  <si>
    <t>Ratio abandon 
/ rupture (en %)</t>
  </si>
  <si>
    <t>Législation sur la rémunération des apprentis</t>
  </si>
  <si>
    <t xml:space="preserve">21 ans et plus </t>
  </si>
  <si>
    <t>De 0 à 4 salariés</t>
  </si>
  <si>
    <t>De 5 à 9 salariés</t>
  </si>
  <si>
    <t>De 10 à 49 salariés</t>
  </si>
  <si>
    <t>De 50 à 199 salariés</t>
  </si>
  <si>
    <t>De 200 à 250 salariés</t>
  </si>
  <si>
    <t>Services de l'État</t>
  </si>
  <si>
    <t>Collectivités territoriales</t>
  </si>
  <si>
    <t>Etablissements publics</t>
  </si>
  <si>
    <t>Taux d'abandon 
(360 jours)</t>
  </si>
  <si>
    <t>Âge de l'apprenti</t>
  </si>
  <si>
    <t>Moins de 18 ans</t>
  </si>
  <si>
    <t>Entre 18 et 20 ans</t>
  </si>
  <si>
    <t>250 salariés et +</t>
  </si>
  <si>
    <t>De 0 à 49 salariés</t>
  </si>
  <si>
    <t>De 50 à 249 salariés</t>
  </si>
  <si>
    <t xml:space="preserve">Flux de contrats enregistrés </t>
  </si>
  <si>
    <t>13 à 24 mois</t>
  </si>
  <si>
    <t>Plus de 24 mois</t>
  </si>
  <si>
    <t>Taux d'abandon
(360 jours)</t>
  </si>
  <si>
    <t>Entre 6 mois et 12 mois</t>
  </si>
  <si>
    <t>Entre 13 et 23 mois</t>
  </si>
  <si>
    <t>24 mois</t>
  </si>
  <si>
    <t xml:space="preserve">Hommes </t>
  </si>
  <si>
    <t xml:space="preserve">Femmes </t>
  </si>
  <si>
    <t xml:space="preserve">15 ans </t>
  </si>
  <si>
    <t xml:space="preserve">16 ans </t>
  </si>
  <si>
    <t xml:space="preserve">17 ans </t>
  </si>
  <si>
    <t xml:space="preserve">18 ans </t>
  </si>
  <si>
    <t xml:space="preserve">19 ans </t>
  </si>
  <si>
    <t xml:space="preserve">20 ans </t>
  </si>
  <si>
    <t xml:space="preserve">21 ans </t>
  </si>
  <si>
    <t xml:space="preserve">IV (bac général, bac techno, bac pro, BP) </t>
  </si>
  <si>
    <t xml:space="preserve">IV (bac pro, BP) </t>
  </si>
  <si>
    <t>V (CAP, BEP)</t>
  </si>
  <si>
    <t xml:space="preserve">Scolarité </t>
  </si>
  <si>
    <t xml:space="preserve">Autres </t>
  </si>
  <si>
    <t xml:space="preserve">En apprentissage </t>
  </si>
  <si>
    <t>Durée moyenne ( en mois)</t>
  </si>
  <si>
    <t>Niveau du diplôme ou titre le plus élevé à l'entrée</t>
  </si>
  <si>
    <t>Demandeur d'emploi</t>
  </si>
  <si>
    <t xml:space="preserve">Plus de 24 mois </t>
  </si>
  <si>
    <t>Source : Dares, base de données issue du système Ari@ne de gestion informatisée des contrats d'apprentissage et tableau de bord des politiques de l’emploi et de la formation professionnelle.</t>
  </si>
  <si>
    <t>Secteur d'activité de l'entreprise**</t>
  </si>
  <si>
    <t xml:space="preserve">I à III (bac + 2 et plus) </t>
  </si>
  <si>
    <t>IV (bac pro., BP)</t>
  </si>
  <si>
    <t>Source : Dares, base de données issue du traitement des Cerfa d'embauche et du système Ari@ne de gestion informatisée des contrats d'apprentissage.</t>
  </si>
  <si>
    <t xml:space="preserve">Source : Dares, base de données issue du système Ari@ne de gestion informatisée des contrats d'apprentissage et tableau de bord des politiques de l’emploi et de la formation professionnelle. </t>
  </si>
  <si>
    <t>Champ : secteur privé ; France entière.</t>
  </si>
  <si>
    <t>Champ : secteur public ; France entière.</t>
  </si>
  <si>
    <t xml:space="preserve">III et plus (bac + 2 et plus) </t>
  </si>
  <si>
    <t xml:space="preserve">Agriculture, sylviculture, pêche </t>
  </si>
  <si>
    <t xml:space="preserve">Industrie </t>
  </si>
  <si>
    <t>Secteur Public*</t>
  </si>
  <si>
    <t>* Apprentissage dans le secteur public non industriel et commercial.</t>
  </si>
  <si>
    <t>Type de formation préparée</t>
  </si>
  <si>
    <t>Diplôme national ou diplôme d'Etat</t>
  </si>
  <si>
    <t>Titre professionnel homologué ou certifié</t>
  </si>
  <si>
    <t>Total Privé</t>
  </si>
  <si>
    <t>Taux de rupture brut  (ensemble)</t>
  </si>
  <si>
    <t>V (CAP, BEP) *</t>
  </si>
  <si>
    <t>Agriculture, pêche, forêts et espaces verts</t>
  </si>
  <si>
    <t>Transformation agroalimentaire, alimentation, cusine</t>
  </si>
  <si>
    <t>Mecanique, electricité, electronique</t>
  </si>
  <si>
    <t>Domaine de la production</t>
  </si>
  <si>
    <t>Autres productions</t>
  </si>
  <si>
    <t>Domaine des services</t>
  </si>
  <si>
    <t>Commerce et vente</t>
  </si>
  <si>
    <t>Acceuil, hotellerie, tourisme</t>
  </si>
  <si>
    <t>Coiffure et esthéthique</t>
  </si>
  <si>
    <t>Informatique, traitement de l'information, réseaux de transmission des données</t>
  </si>
  <si>
    <t>Secrétariat et bureautique</t>
  </si>
  <si>
    <t>Dont : Echange et gestion</t>
  </si>
  <si>
    <t>Mentions complémentaires (2)</t>
  </si>
  <si>
    <t>* données provisoires; 83 % des contrats de plus de 24 mois ne sont théoriquement pas terminés au moment de la rédaction de cette publication.</t>
  </si>
  <si>
    <t>Taux de rupture hors période d’essai et hors rupture en fin de contrat  (ensemble)</t>
  </si>
  <si>
    <t>0 à 9 salariés</t>
  </si>
  <si>
    <t>10 à 49 salariés</t>
  </si>
  <si>
    <t>50 salariés et plus</t>
  </si>
  <si>
    <t>Tableau 2 - Les bénéficiaires des nouveaux contrats d'apprentissage dans le secteur privé</t>
  </si>
  <si>
    <t>(2) La mention complémentaire (MC) permet d’acquérir, généralement en un an, une spécialité après l’obtention d’un diplôme professionnel (CAP-BEP).</t>
  </si>
  <si>
    <t>Évolution des nouveaux contrats 2016/2017</t>
  </si>
  <si>
    <t>Tableau 3 - Les entrées en contrats d'apprentissage par spécialité de formation, selon le secteur d'activité, en 2017</t>
  </si>
  <si>
    <t>Tableau 4  - Contrats d'apprentissage dans le secteur public par type d'employeur en 2017, selon le niveau de diplôme à l'entrée en contrat</t>
  </si>
  <si>
    <t>Tableau 5- Les bénéficiaires des nouveaux contrats d'apprentissage dans le secteur public en 2017</t>
  </si>
  <si>
    <t>66,3</t>
  </si>
  <si>
    <t>33,7</t>
  </si>
  <si>
    <t>Variation 2016/2017
(en points)</t>
  </si>
  <si>
    <t>Tableau A - Taux de rupture par délai de rupture selon la durée prévue du contrat (campagne 2015-2016)</t>
  </si>
  <si>
    <t>Tableau B - Taux de rupture et d'abandon par délai de rupture (campagne 2015-2016)</t>
  </si>
  <si>
    <t>Tableau C - Taux de rupture et d'abandon par âge, niveau de diplôme préparé, métier préparé et taille d'entreprise (campagne 2015-2016)</t>
  </si>
  <si>
    <t>3,6*</t>
  </si>
  <si>
    <t>29,2*</t>
  </si>
  <si>
    <t>17,6*</t>
  </si>
  <si>
    <t>Lecture : en 2017, 54 % des employeurs ayant signé un nouveau contrat d'apprentissage sont des entreprises de moins de 10 salariés.</t>
  </si>
  <si>
    <t>Privé</t>
  </si>
  <si>
    <t>Public</t>
  </si>
  <si>
    <t>Travailleur handicapé</t>
  </si>
  <si>
    <t>Autres</t>
  </si>
  <si>
    <t>Salarié</t>
  </si>
  <si>
    <t>Apprenti bénéficiant de la reconnaissance de la quailté de travailleur handicapé</t>
  </si>
  <si>
    <t>Secteur de l'employeur</t>
  </si>
  <si>
    <t>Caractéristiques</t>
  </si>
  <si>
    <t>Caractéristiques des apprentis de 26 à 30 ans et de leurs employeurs dans les régions expérimentatrices</t>
  </si>
  <si>
    <t>Lecture : 5,6 % des contrats dont la durée initialement prévue est entre 6 et 12 mois sont rompus prématurément dans les deux premiers mois du contrat. 15,1 % des contrats d'une durée initiale entre 6 et 12 mois sont rompus. 8,7 % de l'ensemble des contrats sont rompus dans les deux premiers mois.</t>
  </si>
  <si>
    <t>Champ : contrats commencés au cours de la campagne 2015/2016 ; France entière.</t>
  </si>
  <si>
    <t>Lecture : 8,9 % des nouveaux apprentis de la campagne 2015/2016 rompent leur contrat d'apprentissage entre 0 et 2 mois après leur début du contrats; 7,4 % n'ont pas repris de nouveau contrat d'apprentissage 90 jours après la rupture, 180 jours après la rupture ils sont toujours 7,3 %, 360 jours après ils sont 6,9 %.</t>
  </si>
  <si>
    <t>Champ : primo-entrants, contrats commencés au cours de la campagne 2015/2016 ; France entière.</t>
  </si>
  <si>
    <t xml:space="preserve">Lecture : 39,3 % des primo-entrants de moins de 18 ans rompent précocement leur contrat. 29 % abandonnent l’apprentissage 360 jours après leur rupture. </t>
  </si>
  <si>
    <t>22 à 25 ans</t>
  </si>
  <si>
    <t>26 ans et plus</t>
  </si>
  <si>
    <t>%</t>
  </si>
  <si>
    <t>Année</t>
  </si>
  <si>
    <t>1ère année</t>
  </si>
  <si>
    <t>2ème année</t>
  </si>
  <si>
    <t>3ème année</t>
  </si>
  <si>
    <r>
      <t>Smic brut mensuel : 1 480,27 € (au 1</t>
    </r>
    <r>
      <rPr>
        <i/>
        <vertAlign val="superscript"/>
        <sz val="10"/>
        <rFont val="Arial"/>
        <family val="2"/>
      </rPr>
      <t>er</t>
    </r>
    <r>
      <rPr>
        <i/>
        <sz val="10"/>
        <rFont val="Arial"/>
        <family val="2"/>
      </rPr>
      <t xml:space="preserve"> janvier 2017) </t>
    </r>
  </si>
  <si>
    <t>Avant 18 ans  </t>
  </si>
  <si>
    <t>De 18 à 20 ans</t>
  </si>
  <si>
    <t>Taux de rémunération en fonction du Smic*</t>
  </si>
  <si>
    <t>* Ou du salaire minimum conventionnel dans la branche professionnelle correspondant à l’emploi occupé, s’il est plus favorable que le Smic.</t>
  </si>
  <si>
    <t>Certaines branches ont aussi adopté des taux de rémunération supérieurs.</t>
  </si>
  <si>
    <t>Lecture : en 2017, 95,9 %  des contrats d'apprentissage des entreprises du secteur de l'agriculture préparent à un diplôme dans le domaine de la production.</t>
  </si>
  <si>
    <t xml:space="preserve">Champs : apprentis de 26 à 30 ans, secteur privé et secteur public; </t>
  </si>
  <si>
    <t>Dont : Technologies industrielles fondamentales et de transformation</t>
  </si>
  <si>
    <t>Lecture : en 2017, 48,9 % des apprentis sont des hommes. Leur nombre a augmenté de 6,7 % par rapport à 2016.</t>
  </si>
  <si>
    <t xml:space="preserve">Lecture : en 2017, les communes réalisent 39,5 % des embauches en contrat d'apprentissage du secteur public ; dans  22,4 % des cas, ces collectivités recrutent des jeunes sans diplôme, ni titre professionnel.  </t>
  </si>
  <si>
    <t>Taux de rupture (*)</t>
  </si>
  <si>
    <t xml:space="preserve">* Les informations sur l’employeur ne sont pas connues pour environ 3 % des contrats.
** Nomenclature agrégée fondée sur la Naf rév.2 : le soutien aux entreprises couvre les secteurs des activités scientifiques et techniques et de services administratifs et de soutien. </t>
  </si>
  <si>
    <t>(1) Les informations sur le bénéficiaire ne sont pas connues pour environ 3 % des contrats.</t>
  </si>
  <si>
    <t>(*): le champ de ce tableau est plus restreint que celui du tableau A (les primo entrants), cette colonne montre donc des taux de rupture légèrement différent de ceux de la colonne du tableau A.</t>
  </si>
  <si>
    <t xml:space="preserve">Entre 21 et 25 ans </t>
  </si>
  <si>
    <t>Lecture : en 2017, 280 400 apprentis ont signé un contrat dans le secteur privé dont 164 200 dans le secteur tertiaire, 44 900 dans le secteur de la construction, 61 200 dans l'industrie et 10 100 dans l'agriculture.</t>
  </si>
  <si>
    <t>Lecture : en 2017,  3,6 % des nouveaux apprentis ont signé un contrat dans le secteur de l'agriculture soit 6,7 % de plus qu'en 2016.</t>
  </si>
  <si>
    <t>Lecture : en 2017, 66,1 % des apprentis sont des hommes. Leur nombre a augmenté de 2,5 % par rapport à 2016.</t>
  </si>
  <si>
    <t>Graphique 1 - Les entrées en apprentissage selon le secteur d'activité de l'employeur</t>
  </si>
  <si>
    <t xml:space="preserve">Graphique  - Part des entrées en apprentissage selon la taille de l'entreprise </t>
  </si>
  <si>
    <t>Graphique 3 - Nouveaux contrats d'apprentissage selon le niveau de formation préparé</t>
  </si>
  <si>
    <t>Encadré 1</t>
  </si>
  <si>
    <r>
      <t>Tableau 1- Les employeurs utilisateurs des contrats d'apprentissage dans le secteur privé*</t>
    </r>
    <r>
      <rPr>
        <b/>
        <i/>
        <sz val="10"/>
        <rFont val="Calibri"/>
        <family val="2"/>
      </rPr>
      <t xml:space="preserve"> </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</si>
</sst>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quot;\ 0.0%"/>
    <numFmt numFmtId="166" formatCode="\ 0.0%"/>
    <numFmt numFmtId="167" formatCode="&quot;+&quot;#,##0.0"/>
    <numFmt numFmtId="168" formatCode="&quot;(2)&quot;\ #,##0.0"/>
    <numFmt numFmtId="169" formatCode="0.0"/>
    <numFmt numFmtId="170" formatCode="&quot;G       &quot;\ #,##0.0"/>
    <numFmt numFmtId="171" formatCode="&quot;R       &quot;\ #,##0.0"/>
    <numFmt numFmtId="172" formatCode="0.0%"/>
    <numFmt numFmtId="173" formatCode="#,##0\ &quot;F&quot;;\-#,##0\ &quot;F&quot;"/>
    <numFmt numFmtId="174" formatCode="#,##0\ &quot;F&quot;;[Red]\-#,##0\ &quot;F&quot;"/>
    <numFmt numFmtId="175" formatCode="#,##0.00\ &quot;F&quot;;\-#,##0.00\ &quot;F&quot;"/>
    <numFmt numFmtId="176" formatCode="#,##0.00\ &quot;F&quot;;[Red]\-#,##0.00\ &quot;F&quot;"/>
    <numFmt numFmtId="177" formatCode="_-* #,##0\ &quot;F&quot;_-;\-* #,##0\ &quot;F&quot;_-;_-* &quot;-&quot;\ &quot;F&quot;_-;_-@_-"/>
    <numFmt numFmtId="178" formatCode="_-* #,##0\ _F_-;\-* #,##0\ _F_-;_-* &quot;-&quot;\ _F_-;_-@_-"/>
    <numFmt numFmtId="179" formatCode="_-* #,##0.00\ &quot;F&quot;_-;\-* #,##0.00\ &quot;F&quot;_-;_-* &quot;-&quot;??\ &quot;F&quot;_-;_-@_-"/>
    <numFmt numFmtId="180" formatCode="_-* #,##0.00\ _F_-;\-* #,##0.00\ _F_-;_-* &quot;-&quot;??\ _F_-;_-@_-"/>
    <numFmt numFmtId="181" formatCode="&quot;+&quot;\ #,##0.0"/>
    <numFmt numFmtId="182" formatCode="0.0000"/>
    <numFmt numFmtId="183" formatCode="&quot;+&quot;\ 0%"/>
    <numFmt numFmtId="184" formatCode="\'\3\'#,##0.0"/>
    <numFmt numFmtId="185" formatCode="\(\3\)\ #,##0.0"/>
    <numFmt numFmtId="186" formatCode="\(\4\)\ #,##0.0"/>
    <numFmt numFmtId="187" formatCode="\(\2\)\ #,##0.0"/>
    <numFmt numFmtId="188" formatCode="\(\5\)\ #,##0.0"/>
    <numFmt numFmtId="189" formatCode="\(\6\)\ #,##0.0"/>
    <numFmt numFmtId="190" formatCode="\(\7\)\ 0.0"/>
    <numFmt numFmtId="191" formatCode="\(\9\)\ 0.0"/>
    <numFmt numFmtId="192" formatCode="&quot;Vrai&quot;;&quot;Vrai&quot;;&quot;Faux&quot;"/>
    <numFmt numFmtId="193" formatCode="&quot;Actif&quot;;&quot;Actif&quot;;&quot;Inactif&quot;"/>
    <numFmt numFmtId="194" formatCode="\(\10\)\ 0.0"/>
    <numFmt numFmtId="195" formatCode="&quot;(9)&quot;\ 0.0"/>
    <numFmt numFmtId="196" formatCode="&quot;(10)&quot;\ 0.0"/>
    <numFmt numFmtId="197" formatCode="\(\8\)\ 0.0"/>
    <numFmt numFmtId="198" formatCode="&quot;(8)&quot;\ 0.0"/>
    <numFmt numFmtId="199" formatCode="_-* #,##0\ _€_-;\-* #,##0\ _€_-;_-* &quot;-&quot;??\ _€_-;_-@_-"/>
    <numFmt numFmtId="200" formatCode="_-* #,##0.0\ _€_-;\-* #,##0.0\ _€_-;_-* &quot;-&quot;??\ _€_-;_-@_-"/>
    <numFmt numFmtId="201" formatCode="0.0000000"/>
    <numFmt numFmtId="202" formatCode="0.000000"/>
    <numFmt numFmtId="203" formatCode="0.00000"/>
    <numFmt numFmtId="204" formatCode="0.000"/>
    <numFmt numFmtId="205" formatCode="#,##0.000"/>
    <numFmt numFmtId="206" formatCode="#,##0.0000"/>
    <numFmt numFmtId="207" formatCode="0.00000000"/>
    <numFmt numFmtId="208" formatCode="0.000000000"/>
    <numFmt numFmtId="209" formatCode="###,###,##0.0;\-\ ###,###,##0.0;\-"/>
    <numFmt numFmtId="210" formatCode="###\ ###\ ##0.0;\-###\ ###\ ##0.0;\-"/>
    <numFmt numFmtId="211" formatCode="###\ ###\ ###;\-\ ###\ ###\ ###;\-"/>
    <numFmt numFmtId="212" formatCode="###,###,###;\-\ ###,###,###;\-"/>
    <numFmt numFmtId="213" formatCode="0.000%"/>
    <numFmt numFmtId="214" formatCode="0&quot; F&quot;;\ \-0&quot; F&quot;"/>
    <numFmt numFmtId="215" formatCode="&quot; F&quot;#,##0_);\(&quot; F&quot;#,##0\)"/>
    <numFmt numFmtId="216" formatCode="#,##0_)"/>
    <numFmt numFmtId="217" formatCode="#,##0.0_)"/>
    <numFmt numFmtId="218" formatCode="\ 0.00%"/>
    <numFmt numFmtId="219" formatCode="\ 0%"/>
    <numFmt numFmtId="220" formatCode="#,##0.0%"/>
    <numFmt numFmtId="221" formatCode="[$€-2]\ #,##0.00_);[Red]\([$€-2]\ #,##0.00\)"/>
    <numFmt numFmtId="222" formatCode="_-* #,##0.000\ _€_-;\-* #,##0.000\ _€_-;_-* &quot;-&quot;??\ _€_-;_-@_-"/>
    <numFmt numFmtId="223" formatCode="_-* #,##0.0\ _€_-;\-* #,##0.0\ _€_-;_-* &quot;-&quot;?\ _€_-;_-@_-"/>
    <numFmt numFmtId="224" formatCode="0.0000000000"/>
  </numFmts>
  <fonts count="68">
    <font>
      <sz val="10"/>
      <name val="Arial"/>
      <family val="0"/>
    </font>
    <font>
      <sz val="8"/>
      <name val="Arial"/>
      <family val="2"/>
    </font>
    <font>
      <b/>
      <sz val="8"/>
      <name val="Arial"/>
      <family val="2"/>
    </font>
    <font>
      <i/>
      <sz val="8"/>
      <name val="Arial"/>
      <family val="2"/>
    </font>
    <font>
      <u val="single"/>
      <sz val="10"/>
      <color indexed="30"/>
      <name val="Arial"/>
      <family val="2"/>
    </font>
    <font>
      <u val="single"/>
      <sz val="10"/>
      <color indexed="20"/>
      <name val="Arial"/>
      <family val="2"/>
    </font>
    <font>
      <b/>
      <i/>
      <sz val="8"/>
      <name val="Arial"/>
      <family val="2"/>
    </font>
    <font>
      <b/>
      <sz val="10"/>
      <name val="Arial"/>
      <family val="2"/>
    </font>
    <font>
      <i/>
      <sz val="10"/>
      <name val="Arial"/>
      <family val="2"/>
    </font>
    <font>
      <b/>
      <sz val="10"/>
      <color indexed="8"/>
      <name val="Arial"/>
      <family val="2"/>
    </font>
    <font>
      <sz val="10"/>
      <name val="Calibri"/>
      <family val="2"/>
    </font>
    <font>
      <sz val="10"/>
      <color indexed="8"/>
      <name val="Arial"/>
      <family val="2"/>
    </font>
    <font>
      <sz val="10"/>
      <color indexed="8"/>
      <name val="Calibri"/>
      <family val="2"/>
    </font>
    <font>
      <sz val="9"/>
      <color indexed="8"/>
      <name val="Calibri"/>
      <family val="2"/>
    </font>
    <font>
      <sz val="8"/>
      <color indexed="8"/>
      <name val="Arial"/>
      <family val="2"/>
    </font>
    <font>
      <sz val="7.55"/>
      <color indexed="8"/>
      <name val="Calibri"/>
      <family val="2"/>
    </font>
    <font>
      <sz val="4.75"/>
      <color indexed="8"/>
      <name val="Arial"/>
      <family val="2"/>
    </font>
    <font>
      <sz val="9.2"/>
      <color indexed="8"/>
      <name val="Calibri"/>
      <family val="2"/>
    </font>
    <font>
      <sz val="6.5"/>
      <color indexed="8"/>
      <name val="Arial"/>
      <family val="2"/>
    </font>
    <font>
      <sz val="9"/>
      <name val="Arial"/>
      <family val="2"/>
    </font>
    <font>
      <b/>
      <sz val="9"/>
      <name val="Arial"/>
      <family val="2"/>
    </font>
    <font>
      <i/>
      <vertAlign val="superscrip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53"/>
      <name val="Arial"/>
      <family val="2"/>
    </font>
    <font>
      <sz val="10"/>
      <color indexed="10"/>
      <name val="Arial"/>
      <family val="2"/>
    </font>
    <font>
      <sz val="10"/>
      <color indexed="62"/>
      <name val="Arial"/>
      <family val="2"/>
    </font>
    <font>
      <b/>
      <sz val="9"/>
      <color indexed="8"/>
      <name val="Arial"/>
      <family val="2"/>
    </font>
    <font>
      <b/>
      <sz val="10"/>
      <name val="Calibri"/>
      <family val="2"/>
    </font>
    <font>
      <b/>
      <i/>
      <sz val="10"/>
      <name val="Calibri"/>
      <family val="2"/>
    </font>
    <font>
      <b/>
      <sz val="10"/>
      <color indexed="8"/>
      <name val="Calibri"/>
      <family val="2"/>
    </font>
    <font>
      <sz val="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9" tint="-0.24997000396251678"/>
      <name val="Arial"/>
      <family val="2"/>
    </font>
    <font>
      <sz val="10"/>
      <color rgb="FFFF0000"/>
      <name val="Arial"/>
      <family val="2"/>
    </font>
    <font>
      <sz val="10"/>
      <color rgb="FF7030A0"/>
      <name val="Arial"/>
      <family val="2"/>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style="thin"/>
    </border>
    <border>
      <left style="thin"/>
      <right style="thin"/>
      <top style="thin"/>
      <bottom style="double"/>
    </border>
    <border>
      <left style="thin"/>
      <right style="thin"/>
      <top>
        <color indexed="63"/>
      </top>
      <bottom style="double"/>
    </border>
    <border>
      <left>
        <color indexed="63"/>
      </left>
      <right style="thin"/>
      <top>
        <color indexed="63"/>
      </top>
      <bottom>
        <color indexed="63"/>
      </bottom>
    </border>
    <border>
      <left style="double"/>
      <right style="thin"/>
      <top>
        <color indexed="63"/>
      </top>
      <bottom style="thin"/>
    </border>
    <border>
      <left style="double"/>
      <right style="thin"/>
      <top>
        <color indexed="63"/>
      </top>
      <bottom>
        <color indexed="63"/>
      </bottom>
    </border>
    <border>
      <left style="thin"/>
      <right>
        <color indexed="63"/>
      </right>
      <top>
        <color indexed="63"/>
      </top>
      <bottom style="medium"/>
    </border>
    <border>
      <left style="double"/>
      <right>
        <color indexed="63"/>
      </right>
      <top style="thin"/>
      <bottom style="thin"/>
    </border>
    <border>
      <left style="double"/>
      <right style="thin"/>
      <top style="thin"/>
      <bottom style="thin"/>
    </border>
    <border>
      <left>
        <color indexed="63"/>
      </left>
      <right style="thin"/>
      <top style="thin"/>
      <bottom>
        <color indexed="63"/>
      </bottom>
    </border>
    <border>
      <left style="thin"/>
      <right style="double"/>
      <top style="thin"/>
      <bottom style="thin"/>
    </border>
    <border>
      <left style="thin"/>
      <right style="double"/>
      <top>
        <color indexed="63"/>
      </top>
      <bottom>
        <color indexed="63"/>
      </bottom>
    </border>
    <border>
      <left style="thin"/>
      <right style="double"/>
      <top>
        <color indexed="63"/>
      </top>
      <bottom style="thin"/>
    </border>
    <border>
      <left>
        <color indexed="63"/>
      </left>
      <right>
        <color indexed="63"/>
      </right>
      <top style="thin"/>
      <bottom style="thin"/>
    </border>
    <border>
      <left>
        <color indexed="63"/>
      </left>
      <right style="thin"/>
      <top>
        <color indexed="63"/>
      </top>
      <bottom style="medium"/>
    </border>
    <border>
      <left style="thin"/>
      <right style="double"/>
      <top style="thin"/>
      <bottom>
        <color indexed="63"/>
      </bottom>
    </border>
    <border>
      <left style="thin"/>
      <right style="double"/>
      <top>
        <color indexed="63"/>
      </top>
      <bottom style="medium"/>
    </border>
    <border>
      <left>
        <color indexed="63"/>
      </left>
      <right>
        <color indexed="63"/>
      </right>
      <top style="thin"/>
      <bottom>
        <color indexed="63"/>
      </bottom>
    </border>
    <border>
      <left>
        <color indexed="63"/>
      </left>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0" fontId="47"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324">
    <xf numFmtId="0" fontId="0" fillId="0" borderId="0" xfId="0" applyAlignment="1">
      <alignment/>
    </xf>
    <xf numFmtId="0" fontId="1" fillId="0" borderId="0" xfId="0" applyFont="1" applyAlignment="1">
      <alignment/>
    </xf>
    <xf numFmtId="0" fontId="1" fillId="0" borderId="10" xfId="0" applyFont="1" applyBorder="1" applyAlignment="1">
      <alignment/>
    </xf>
    <xf numFmtId="164" fontId="0" fillId="0" borderId="0" xfId="0" applyNumberFormat="1" applyAlignment="1">
      <alignment/>
    </xf>
    <xf numFmtId="0" fontId="0" fillId="0" borderId="0" xfId="0" applyAlignment="1">
      <alignment/>
    </xf>
    <xf numFmtId="0" fontId="7" fillId="0" borderId="0" xfId="0" applyFont="1" applyAlignment="1">
      <alignment/>
    </xf>
    <xf numFmtId="0" fontId="0" fillId="0" borderId="0" xfId="0" applyFont="1" applyAlignment="1">
      <alignment/>
    </xf>
    <xf numFmtId="0" fontId="1" fillId="0" borderId="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8" fillId="0" borderId="0" xfId="0" applyFont="1" applyAlignment="1">
      <alignment/>
    </xf>
    <xf numFmtId="0" fontId="0" fillId="0" borderId="0" xfId="0" applyFont="1" applyBorder="1" applyAlignment="1">
      <alignment/>
    </xf>
    <xf numFmtId="3" fontId="2" fillId="0" borderId="14" xfId="0" applyNumberFormat="1" applyFont="1" applyBorder="1" applyAlignment="1">
      <alignment horizontal="center"/>
    </xf>
    <xf numFmtId="204" fontId="0" fillId="0" borderId="0" xfId="0" applyNumberFormat="1" applyAlignment="1">
      <alignment/>
    </xf>
    <xf numFmtId="3" fontId="2" fillId="0" borderId="15" xfId="0" applyNumberFormat="1" applyFont="1" applyBorder="1" applyAlignment="1">
      <alignment horizontal="center"/>
    </xf>
    <xf numFmtId="0" fontId="1" fillId="0" borderId="16" xfId="0" applyFont="1" applyBorder="1" applyAlignment="1">
      <alignment/>
    </xf>
    <xf numFmtId="0" fontId="1" fillId="0" borderId="10" xfId="0" applyFont="1" applyFill="1" applyBorder="1" applyAlignment="1">
      <alignment/>
    </xf>
    <xf numFmtId="0" fontId="1" fillId="0" borderId="15" xfId="0" applyFont="1" applyFill="1" applyBorder="1" applyAlignment="1">
      <alignment/>
    </xf>
    <xf numFmtId="0" fontId="2" fillId="0" borderId="17" xfId="0" applyFont="1" applyBorder="1" applyAlignment="1">
      <alignment/>
    </xf>
    <xf numFmtId="0" fontId="2" fillId="0" borderId="18" xfId="0" applyFont="1" applyBorder="1" applyAlignment="1">
      <alignment/>
    </xf>
    <xf numFmtId="3" fontId="2" fillId="0" borderId="16" xfId="0" applyNumberFormat="1" applyFont="1" applyBorder="1" applyAlignment="1">
      <alignment horizontal="center"/>
    </xf>
    <xf numFmtId="0" fontId="0" fillId="0" borderId="0" xfId="0" applyAlignment="1">
      <alignment horizontal="center"/>
    </xf>
    <xf numFmtId="3" fontId="1" fillId="0" borderId="0" xfId="0" applyNumberFormat="1" applyFont="1" applyAlignment="1">
      <alignment horizontal="center"/>
    </xf>
    <xf numFmtId="0" fontId="1" fillId="0" borderId="14" xfId="0" applyFont="1" applyBorder="1" applyAlignment="1">
      <alignment/>
    </xf>
    <xf numFmtId="0" fontId="1" fillId="0" borderId="19" xfId="0" applyFont="1" applyBorder="1" applyAlignment="1">
      <alignment/>
    </xf>
    <xf numFmtId="0" fontId="1" fillId="0" borderId="20" xfId="0" applyFont="1" applyBorder="1" applyAlignment="1">
      <alignment/>
    </xf>
    <xf numFmtId="199" fontId="1" fillId="0" borderId="16" xfId="0" applyNumberFormat="1" applyFont="1" applyBorder="1" applyAlignment="1">
      <alignment/>
    </xf>
    <xf numFmtId="199" fontId="1" fillId="0" borderId="10" xfId="0" applyNumberFormat="1" applyFont="1" applyBorder="1" applyAlignment="1">
      <alignment/>
    </xf>
    <xf numFmtId="0" fontId="64" fillId="0" borderId="0" xfId="0" applyFont="1" applyAlignment="1">
      <alignment/>
    </xf>
    <xf numFmtId="0" fontId="64" fillId="0" borderId="0" xfId="0" applyFont="1" applyAlignment="1">
      <alignment horizontal="center"/>
    </xf>
    <xf numFmtId="223" fontId="64" fillId="0" borderId="0" xfId="0" applyNumberFormat="1" applyFont="1" applyAlignment="1">
      <alignment horizontal="center"/>
    </xf>
    <xf numFmtId="1" fontId="64" fillId="0" borderId="0" xfId="0" applyNumberFormat="1" applyFont="1" applyAlignment="1">
      <alignment horizontal="center"/>
    </xf>
    <xf numFmtId="3" fontId="2" fillId="0" borderId="16" xfId="0" applyNumberFormat="1" applyFont="1" applyFill="1" applyBorder="1" applyAlignment="1">
      <alignment horizontal="center"/>
    </xf>
    <xf numFmtId="199" fontId="1" fillId="0" borderId="16" xfId="0" applyNumberFormat="1" applyFont="1" applyFill="1" applyBorder="1" applyAlignment="1">
      <alignment/>
    </xf>
    <xf numFmtId="199" fontId="1" fillId="0" borderId="10" xfId="0" applyNumberFormat="1" applyFont="1" applyFill="1" applyBorder="1" applyAlignment="1">
      <alignment/>
    </xf>
    <xf numFmtId="3" fontId="2" fillId="0" borderId="15" xfId="0" applyNumberFormat="1" applyFont="1" applyFill="1" applyBorder="1" applyAlignment="1">
      <alignment horizontal="center"/>
    </xf>
    <xf numFmtId="3" fontId="1" fillId="0" borderId="10" xfId="0" applyNumberFormat="1" applyFont="1" applyFill="1" applyBorder="1" applyAlignment="1">
      <alignment/>
    </xf>
    <xf numFmtId="3" fontId="1" fillId="0" borderId="21" xfId="0" applyNumberFormat="1" applyFont="1" applyFill="1" applyBorder="1" applyAlignment="1">
      <alignment/>
    </xf>
    <xf numFmtId="3" fontId="1" fillId="0" borderId="22" xfId="0" applyNumberFormat="1" applyFont="1" applyFill="1" applyBorder="1" applyAlignment="1">
      <alignment/>
    </xf>
    <xf numFmtId="169" fontId="64" fillId="0" borderId="0" xfId="0" applyNumberFormat="1" applyFont="1" applyAlignment="1">
      <alignment/>
    </xf>
    <xf numFmtId="1" fontId="64" fillId="0" borderId="0" xfId="0" applyNumberFormat="1" applyFont="1" applyAlignment="1">
      <alignment/>
    </xf>
    <xf numFmtId="0" fontId="65" fillId="0" borderId="0" xfId="0" applyFont="1" applyAlignment="1">
      <alignment/>
    </xf>
    <xf numFmtId="172" fontId="0" fillId="0" borderId="0" xfId="56" applyNumberFormat="1" applyFont="1" applyAlignment="1">
      <alignment/>
    </xf>
    <xf numFmtId="0" fontId="7" fillId="33" borderId="0" xfId="0" applyFont="1" applyFill="1" applyAlignment="1">
      <alignment/>
    </xf>
    <xf numFmtId="0" fontId="0" fillId="33" borderId="0" xfId="0" applyFill="1" applyAlignment="1">
      <alignment/>
    </xf>
    <xf numFmtId="0" fontId="0" fillId="33" borderId="15" xfId="0" applyFont="1" applyFill="1" applyBorder="1" applyAlignment="1">
      <alignment horizontal="center" vertical="center" wrapText="1"/>
    </xf>
    <xf numFmtId="0" fontId="3" fillId="33" borderId="0" xfId="0" applyFont="1" applyFill="1" applyAlignment="1">
      <alignment horizontal="left"/>
    </xf>
    <xf numFmtId="0" fontId="3" fillId="33" borderId="0" xfId="0" applyFont="1" applyFill="1" applyAlignment="1">
      <alignment horizontal="right"/>
    </xf>
    <xf numFmtId="164" fontId="2" fillId="33" borderId="15" xfId="0" applyNumberFormat="1" applyFont="1" applyFill="1" applyBorder="1" applyAlignment="1">
      <alignment horizontal="center" vertical="center" wrapText="1"/>
    </xf>
    <xf numFmtId="0" fontId="2" fillId="33" borderId="20"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wrapText="1"/>
      <protection locked="0"/>
    </xf>
    <xf numFmtId="0" fontId="2" fillId="33" borderId="10" xfId="0" applyFont="1" applyFill="1" applyBorder="1" applyAlignment="1">
      <alignment/>
    </xf>
    <xf numFmtId="3" fontId="2" fillId="33" borderId="14" xfId="0" applyNumberFormat="1" applyFont="1" applyFill="1" applyBorder="1" applyAlignment="1">
      <alignment horizontal="center"/>
    </xf>
    <xf numFmtId="3" fontId="2" fillId="33" borderId="10" xfId="0" applyNumberFormat="1" applyFont="1" applyFill="1" applyBorder="1" applyAlignment="1">
      <alignment horizontal="center"/>
    </xf>
    <xf numFmtId="164" fontId="2" fillId="33" borderId="10" xfId="0" applyNumberFormat="1" applyFont="1" applyFill="1" applyBorder="1" applyAlignment="1">
      <alignment horizontal="center"/>
    </xf>
    <xf numFmtId="164" fontId="2" fillId="33" borderId="15" xfId="0" applyNumberFormat="1" applyFont="1" applyFill="1" applyBorder="1" applyAlignment="1">
      <alignment horizontal="left" vertical="center" wrapText="1"/>
    </xf>
    <xf numFmtId="0" fontId="2" fillId="33" borderId="15" xfId="0" applyFont="1" applyFill="1" applyBorder="1" applyAlignment="1" applyProtection="1">
      <alignment horizontal="center" vertical="center"/>
      <protection locked="0"/>
    </xf>
    <xf numFmtId="164" fontId="2" fillId="33" borderId="10" xfId="0" applyNumberFormat="1" applyFont="1" applyFill="1" applyBorder="1" applyAlignment="1">
      <alignment wrapText="1"/>
    </xf>
    <xf numFmtId="0" fontId="2" fillId="33" borderId="10" xfId="0" applyFont="1" applyFill="1" applyBorder="1" applyAlignment="1">
      <alignment wrapText="1"/>
    </xf>
    <xf numFmtId="0" fontId="3" fillId="33" borderId="10" xfId="0" applyFont="1" applyFill="1" applyBorder="1" applyAlignment="1">
      <alignment horizontal="left" wrapText="1"/>
    </xf>
    <xf numFmtId="164" fontId="1" fillId="33" borderId="10" xfId="0" applyNumberFormat="1" applyFont="1" applyFill="1" applyBorder="1" applyAlignment="1">
      <alignment horizontal="center"/>
    </xf>
    <xf numFmtId="0" fontId="3" fillId="33" borderId="10" xfId="0" applyFont="1" applyFill="1" applyBorder="1" applyAlignment="1">
      <alignment horizontal="left" wrapText="1" indent="2"/>
    </xf>
    <xf numFmtId="0" fontId="3" fillId="33" borderId="19" xfId="0" applyFont="1" applyFill="1" applyBorder="1" applyAlignment="1">
      <alignment horizontal="left" wrapText="1" indent="2"/>
    </xf>
    <xf numFmtId="164" fontId="1" fillId="33" borderId="21" xfId="0" applyNumberFormat="1" applyFont="1" applyFill="1" applyBorder="1" applyAlignment="1">
      <alignment horizontal="center"/>
    </xf>
    <xf numFmtId="164" fontId="2" fillId="33" borderId="15" xfId="0" applyNumberFormat="1" applyFont="1" applyFill="1" applyBorder="1" applyAlignment="1">
      <alignment wrapText="1"/>
    </xf>
    <xf numFmtId="164" fontId="1" fillId="33" borderId="15" xfId="0" applyNumberFormat="1" applyFont="1" applyFill="1" applyBorder="1" applyAlignment="1">
      <alignment horizontal="center"/>
    </xf>
    <xf numFmtId="0" fontId="1" fillId="33" borderId="19" xfId="0" applyFont="1" applyFill="1" applyBorder="1" applyAlignment="1">
      <alignment wrapText="1"/>
    </xf>
    <xf numFmtId="0" fontId="1" fillId="33" borderId="20" xfId="0" applyFont="1" applyFill="1" applyBorder="1" applyAlignment="1">
      <alignment wrapText="1"/>
    </xf>
    <xf numFmtId="0" fontId="3" fillId="33" borderId="0" xfId="0" applyFont="1" applyFill="1" applyBorder="1" applyAlignment="1">
      <alignment horizontal="left"/>
    </xf>
    <xf numFmtId="0" fontId="0" fillId="33" borderId="0" xfId="0" applyFill="1" applyAlignment="1">
      <alignment horizontal="center"/>
    </xf>
    <xf numFmtId="0" fontId="1" fillId="33" borderId="0" xfId="0" applyFont="1" applyFill="1" applyAlignment="1">
      <alignment horizontal="right"/>
    </xf>
    <xf numFmtId="0" fontId="0" fillId="33" borderId="23" xfId="0" applyFill="1" applyBorder="1" applyAlignment="1">
      <alignment/>
    </xf>
    <xf numFmtId="0" fontId="2" fillId="33" borderId="24" xfId="0" applyFont="1" applyFill="1" applyBorder="1" applyAlignment="1">
      <alignment/>
    </xf>
    <xf numFmtId="0" fontId="2" fillId="33" borderId="25" xfId="0" applyFont="1" applyFill="1" applyBorder="1" applyAlignment="1">
      <alignment/>
    </xf>
    <xf numFmtId="3" fontId="2" fillId="33" borderId="26" xfId="0" applyNumberFormat="1" applyFont="1" applyFill="1" applyBorder="1" applyAlignment="1">
      <alignment horizontal="center"/>
    </xf>
    <xf numFmtId="169" fontId="2" fillId="33" borderId="27" xfId="56" applyNumberFormat="1" applyFont="1" applyFill="1" applyBorder="1" applyAlignment="1">
      <alignment horizontal="center"/>
    </xf>
    <xf numFmtId="0" fontId="2" fillId="33" borderId="24" xfId="0" applyFont="1" applyFill="1" applyBorder="1" applyAlignment="1">
      <alignment/>
    </xf>
    <xf numFmtId="164" fontId="1" fillId="33" borderId="19" xfId="0" applyNumberFormat="1" applyFont="1" applyFill="1" applyBorder="1" applyAlignment="1">
      <alignment horizontal="center"/>
    </xf>
    <xf numFmtId="164" fontId="1" fillId="33" borderId="28" xfId="0" applyNumberFormat="1" applyFont="1" applyFill="1" applyBorder="1" applyAlignment="1">
      <alignment horizontal="center"/>
    </xf>
    <xf numFmtId="0" fontId="1" fillId="33" borderId="24" xfId="0" applyFont="1" applyFill="1" applyBorder="1" applyAlignment="1">
      <alignment/>
    </xf>
    <xf numFmtId="0" fontId="0" fillId="33" borderId="10" xfId="0" applyFill="1" applyBorder="1" applyAlignment="1">
      <alignment horizontal="center"/>
    </xf>
    <xf numFmtId="0" fontId="1" fillId="33" borderId="29" xfId="0" applyFont="1" applyFill="1" applyBorder="1" applyAlignment="1">
      <alignment/>
    </xf>
    <xf numFmtId="164" fontId="1" fillId="33" borderId="20" xfId="0" applyNumberFormat="1" applyFont="1" applyFill="1" applyBorder="1" applyAlignment="1">
      <alignment horizontal="center"/>
    </xf>
    <xf numFmtId="164" fontId="1" fillId="33" borderId="30" xfId="0" applyNumberFormat="1" applyFont="1" applyFill="1" applyBorder="1" applyAlignment="1">
      <alignment horizontal="center"/>
    </xf>
    <xf numFmtId="0" fontId="1" fillId="33" borderId="18" xfId="0" applyFont="1" applyFill="1" applyBorder="1" applyAlignment="1">
      <alignment/>
    </xf>
    <xf numFmtId="169" fontId="1" fillId="33" borderId="19" xfId="0" applyNumberFormat="1" applyFont="1" applyFill="1" applyBorder="1" applyAlignment="1">
      <alignment horizontal="center"/>
    </xf>
    <xf numFmtId="169" fontId="1" fillId="33" borderId="21" xfId="0" applyNumberFormat="1" applyFont="1" applyFill="1" applyBorder="1" applyAlignment="1">
      <alignment horizontal="center"/>
    </xf>
    <xf numFmtId="164" fontId="1" fillId="33" borderId="26" xfId="0" applyNumberFormat="1" applyFont="1" applyFill="1" applyBorder="1" applyAlignment="1">
      <alignment horizontal="center"/>
    </xf>
    <xf numFmtId="169" fontId="1" fillId="33" borderId="15" xfId="0" applyNumberFormat="1" applyFont="1" applyFill="1" applyBorder="1" applyAlignment="1">
      <alignment horizontal="center"/>
    </xf>
    <xf numFmtId="164" fontId="1" fillId="33" borderId="27" xfId="0" applyNumberFormat="1" applyFont="1" applyFill="1" applyBorder="1" applyAlignment="1" quotePrefix="1">
      <alignment horizontal="center"/>
    </xf>
    <xf numFmtId="169" fontId="1" fillId="33" borderId="10" xfId="0" applyNumberFormat="1" applyFont="1" applyFill="1" applyBorder="1" applyAlignment="1">
      <alignment horizontal="center"/>
    </xf>
    <xf numFmtId="0" fontId="1" fillId="33" borderId="31" xfId="0" applyFont="1" applyFill="1" applyBorder="1" applyAlignment="1">
      <alignment/>
    </xf>
    <xf numFmtId="169" fontId="1" fillId="33" borderId="32" xfId="0" applyNumberFormat="1" applyFont="1" applyFill="1" applyBorder="1" applyAlignment="1">
      <alignment horizontal="center"/>
    </xf>
    <xf numFmtId="164" fontId="1" fillId="33" borderId="33" xfId="0" applyNumberFormat="1" applyFont="1" applyFill="1" applyBorder="1" applyAlignment="1">
      <alignment horizontal="center"/>
    </xf>
    <xf numFmtId="169" fontId="2" fillId="33" borderId="15" xfId="0" applyNumberFormat="1" applyFont="1" applyFill="1" applyBorder="1" applyAlignment="1">
      <alignment horizontal="center"/>
    </xf>
    <xf numFmtId="0" fontId="1" fillId="33" borderId="0" xfId="0" applyFont="1" applyFill="1" applyAlignment="1">
      <alignment/>
    </xf>
    <xf numFmtId="0" fontId="1" fillId="33" borderId="0" xfId="0" applyFont="1" applyFill="1" applyAlignment="1">
      <alignment horizontal="right"/>
    </xf>
    <xf numFmtId="0" fontId="2" fillId="33" borderId="16"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9" xfId="0" applyFont="1" applyFill="1" applyBorder="1" applyAlignment="1">
      <alignment horizontal="left" wrapText="1"/>
    </xf>
    <xf numFmtId="1" fontId="2" fillId="33" borderId="0" xfId="0" applyNumberFormat="1" applyFont="1" applyFill="1" applyBorder="1" applyAlignment="1">
      <alignment/>
    </xf>
    <xf numFmtId="1" fontId="6" fillId="33" borderId="0" xfId="0" applyNumberFormat="1" applyFont="1" applyFill="1" applyBorder="1" applyAlignment="1">
      <alignment/>
    </xf>
    <xf numFmtId="0" fontId="2" fillId="33" borderId="24" xfId="0" applyFont="1" applyFill="1" applyBorder="1" applyAlignment="1">
      <alignment horizontal="center" vertical="center" wrapText="1"/>
    </xf>
    <xf numFmtId="0" fontId="2" fillId="33" borderId="34" xfId="0" applyFont="1" applyFill="1" applyBorder="1" applyAlignment="1">
      <alignment/>
    </xf>
    <xf numFmtId="3" fontId="2" fillId="33" borderId="34" xfId="0" applyNumberFormat="1" applyFont="1" applyFill="1" applyBorder="1" applyAlignment="1">
      <alignment horizontal="center"/>
    </xf>
    <xf numFmtId="169" fontId="1" fillId="33" borderId="35" xfId="57" applyNumberFormat="1" applyFont="1" applyFill="1" applyBorder="1" applyAlignment="1">
      <alignment horizontal="center"/>
    </xf>
    <xf numFmtId="164" fontId="1" fillId="33" borderId="24" xfId="0" applyNumberFormat="1" applyFont="1" applyFill="1" applyBorder="1" applyAlignment="1">
      <alignment horizontal="center"/>
    </xf>
    <xf numFmtId="164" fontId="1" fillId="33" borderId="29" xfId="0" applyNumberFormat="1" applyFont="1" applyFill="1" applyBorder="1" applyAlignment="1">
      <alignment horizontal="center"/>
    </xf>
    <xf numFmtId="169" fontId="1" fillId="33" borderId="24" xfId="0" applyNumberFormat="1" applyFont="1" applyFill="1" applyBorder="1" applyAlignment="1">
      <alignment horizontal="center"/>
    </xf>
    <xf numFmtId="169" fontId="1" fillId="33" borderId="29" xfId="0" applyNumberFormat="1" applyFont="1" applyFill="1" applyBorder="1" applyAlignment="1">
      <alignment horizontal="center"/>
    </xf>
    <xf numFmtId="4" fontId="1" fillId="33" borderId="24" xfId="0" applyNumberFormat="1" applyFont="1" applyFill="1" applyBorder="1" applyAlignment="1">
      <alignment horizontal="center"/>
    </xf>
    <xf numFmtId="0" fontId="2" fillId="33" borderId="36" xfId="0" applyFont="1" applyFill="1" applyBorder="1" applyAlignment="1">
      <alignment/>
    </xf>
    <xf numFmtId="169" fontId="1" fillId="33" borderId="36" xfId="0" applyNumberFormat="1" applyFont="1" applyFill="1" applyBorder="1" applyAlignment="1">
      <alignment horizontal="center"/>
    </xf>
    <xf numFmtId="164" fontId="1" fillId="33" borderId="37" xfId="0" applyNumberFormat="1" applyFont="1" applyFill="1" applyBorder="1" applyAlignment="1">
      <alignment horizontal="center"/>
    </xf>
    <xf numFmtId="169" fontId="1" fillId="33" borderId="25" xfId="0" applyNumberFormat="1" applyFont="1" applyFill="1" applyBorder="1" applyAlignment="1">
      <alignment horizontal="center"/>
    </xf>
    <xf numFmtId="169" fontId="1" fillId="33" borderId="31" xfId="0" applyNumberFormat="1" applyFont="1" applyFill="1" applyBorder="1" applyAlignment="1">
      <alignment horizontal="center"/>
    </xf>
    <xf numFmtId="0" fontId="0" fillId="33" borderId="0" xfId="0" applyFont="1" applyFill="1" applyAlignment="1">
      <alignment/>
    </xf>
    <xf numFmtId="0" fontId="9" fillId="33" borderId="0" xfId="0" applyFont="1" applyFill="1" applyAlignment="1">
      <alignment horizontal="left" indent="4"/>
    </xf>
    <xf numFmtId="0" fontId="0" fillId="33" borderId="0" xfId="0" applyFont="1" applyFill="1" applyAlignment="1">
      <alignment horizontal="right"/>
    </xf>
    <xf numFmtId="0" fontId="7" fillId="33" borderId="15" xfId="0" applyFont="1" applyFill="1" applyBorder="1" applyAlignment="1">
      <alignment/>
    </xf>
    <xf numFmtId="0" fontId="7" fillId="33" borderId="15" xfId="0" applyFont="1" applyFill="1" applyBorder="1" applyAlignment="1">
      <alignment horizontal="center" vertical="center" wrapText="1"/>
    </xf>
    <xf numFmtId="0" fontId="9" fillId="33" borderId="10" xfId="0" applyFont="1" applyFill="1" applyBorder="1" applyAlignment="1">
      <alignment/>
    </xf>
    <xf numFmtId="0" fontId="0" fillId="33" borderId="10" xfId="0" applyFont="1" applyFill="1" applyBorder="1" applyAlignment="1">
      <alignment/>
    </xf>
    <xf numFmtId="0" fontId="0" fillId="33" borderId="10" xfId="0" applyFont="1" applyFill="1" applyBorder="1" applyAlignment="1">
      <alignment horizontal="center" wrapText="1"/>
    </xf>
    <xf numFmtId="169" fontId="0" fillId="33" borderId="10" xfId="0" applyNumberFormat="1" applyFont="1" applyFill="1" applyBorder="1" applyAlignment="1">
      <alignment horizontal="center"/>
    </xf>
    <xf numFmtId="0" fontId="0" fillId="33" borderId="21" xfId="0" applyFont="1" applyFill="1" applyBorder="1" applyAlignment="1">
      <alignment/>
    </xf>
    <xf numFmtId="169" fontId="0" fillId="33" borderId="21" xfId="0" applyNumberFormat="1" applyFont="1" applyFill="1" applyBorder="1" applyAlignment="1">
      <alignment horizontal="center"/>
    </xf>
    <xf numFmtId="0" fontId="0" fillId="33" borderId="10" xfId="0" applyFont="1" applyFill="1" applyBorder="1" applyAlignment="1">
      <alignment horizontal="center"/>
    </xf>
    <xf numFmtId="0" fontId="9" fillId="33" borderId="16" xfId="0" applyFont="1" applyFill="1" applyBorder="1" applyAlignment="1">
      <alignment/>
    </xf>
    <xf numFmtId="169" fontId="0" fillId="33" borderId="16" xfId="0" applyNumberFormat="1" applyFont="1" applyFill="1" applyBorder="1" applyAlignment="1">
      <alignment horizontal="center"/>
    </xf>
    <xf numFmtId="0" fontId="0" fillId="33" borderId="16" xfId="0" applyFont="1" applyFill="1" applyBorder="1" applyAlignment="1">
      <alignment horizontal="center"/>
    </xf>
    <xf numFmtId="0" fontId="9" fillId="33" borderId="15" xfId="0" applyFont="1" applyFill="1" applyBorder="1" applyAlignment="1">
      <alignment/>
    </xf>
    <xf numFmtId="169" fontId="9" fillId="33" borderId="15" xfId="0" applyNumberFormat="1" applyFont="1" applyFill="1" applyBorder="1" applyAlignment="1">
      <alignment horizontal="center"/>
    </xf>
    <xf numFmtId="0" fontId="1" fillId="33" borderId="0" xfId="0" applyFont="1" applyFill="1" applyBorder="1" applyAlignment="1">
      <alignment/>
    </xf>
    <xf numFmtId="0" fontId="9" fillId="33" borderId="38" xfId="0" applyFont="1" applyFill="1" applyBorder="1" applyAlignment="1">
      <alignment horizontal="center"/>
    </xf>
    <xf numFmtId="169" fontId="9" fillId="33" borderId="15" xfId="56" applyNumberFormat="1" applyFont="1" applyFill="1" applyBorder="1" applyAlignment="1">
      <alignment horizontal="center"/>
    </xf>
    <xf numFmtId="0" fontId="1" fillId="33" borderId="0" xfId="0" applyFont="1" applyFill="1" applyAlignment="1">
      <alignment horizontal="center"/>
    </xf>
    <xf numFmtId="0" fontId="0" fillId="33" borderId="39" xfId="0" applyFill="1" applyBorder="1" applyAlignment="1">
      <alignment/>
    </xf>
    <xf numFmtId="0" fontId="1" fillId="33" borderId="40" xfId="0" applyFont="1" applyFill="1" applyBorder="1" applyAlignment="1">
      <alignment horizontal="center" vertical="center" wrapText="1"/>
    </xf>
    <xf numFmtId="0" fontId="1" fillId="33" borderId="41" xfId="0" applyFont="1" applyFill="1" applyBorder="1" applyAlignment="1">
      <alignment horizontal="center" vertical="center" wrapText="1"/>
    </xf>
    <xf numFmtId="0" fontId="1" fillId="33" borderId="42" xfId="0" applyFont="1" applyFill="1" applyBorder="1" applyAlignment="1">
      <alignment horizontal="center" vertical="center" wrapText="1"/>
    </xf>
    <xf numFmtId="0" fontId="2" fillId="33" borderId="25" xfId="0" applyFont="1" applyFill="1" applyBorder="1" applyAlignment="1">
      <alignment wrapText="1"/>
    </xf>
    <xf numFmtId="1" fontId="2" fillId="33" borderId="26" xfId="0" applyNumberFormat="1" applyFont="1" applyFill="1" applyBorder="1" applyAlignment="1">
      <alignment horizontal="center"/>
    </xf>
    <xf numFmtId="169" fontId="2" fillId="33" borderId="43" xfId="0" applyNumberFormat="1" applyFont="1" applyFill="1" applyBorder="1" applyAlignment="1">
      <alignment horizontal="center"/>
    </xf>
    <xf numFmtId="0" fontId="1" fillId="33" borderId="18" xfId="0" applyFont="1" applyFill="1" applyBorder="1" applyAlignment="1">
      <alignment horizontal="left" wrapText="1" indent="1"/>
    </xf>
    <xf numFmtId="1" fontId="1" fillId="33" borderId="19" xfId="0" applyNumberFormat="1" applyFont="1" applyFill="1" applyBorder="1" applyAlignment="1">
      <alignment horizontal="center"/>
    </xf>
    <xf numFmtId="169" fontId="1" fillId="33" borderId="44" xfId="0" applyNumberFormat="1" applyFont="1" applyFill="1" applyBorder="1" applyAlignment="1">
      <alignment horizontal="center"/>
    </xf>
    <xf numFmtId="0" fontId="1" fillId="33" borderId="24" xfId="0" applyFont="1" applyFill="1" applyBorder="1" applyAlignment="1">
      <alignment horizontal="left" indent="1"/>
    </xf>
    <xf numFmtId="0" fontId="1" fillId="33" borderId="19" xfId="0" applyFont="1" applyFill="1" applyBorder="1" applyAlignment="1">
      <alignment horizontal="center"/>
    </xf>
    <xf numFmtId="0" fontId="1" fillId="33" borderId="36" xfId="0" applyFont="1" applyFill="1" applyBorder="1" applyAlignment="1">
      <alignment horizontal="left" indent="1"/>
    </xf>
    <xf numFmtId="0" fontId="1" fillId="33" borderId="24" xfId="0" applyFont="1" applyFill="1" applyBorder="1" applyAlignment="1">
      <alignment horizontal="left" wrapText="1" indent="1"/>
    </xf>
    <xf numFmtId="0" fontId="2" fillId="33" borderId="45" xfId="0" applyFont="1" applyFill="1" applyBorder="1" applyAlignment="1">
      <alignment/>
    </xf>
    <xf numFmtId="169" fontId="2" fillId="33" borderId="46" xfId="0" applyNumberFormat="1" applyFont="1" applyFill="1" applyBorder="1" applyAlignment="1">
      <alignment horizontal="center"/>
    </xf>
    <xf numFmtId="0" fontId="2" fillId="33" borderId="47" xfId="0" applyFont="1" applyFill="1" applyBorder="1" applyAlignment="1">
      <alignment horizontal="center"/>
    </xf>
    <xf numFmtId="1" fontId="2" fillId="33" borderId="46" xfId="0" applyNumberFormat="1" applyFont="1" applyFill="1" applyBorder="1" applyAlignment="1">
      <alignment horizontal="center"/>
    </xf>
    <xf numFmtId="1" fontId="2" fillId="33" borderId="48" xfId="0" applyNumberFormat="1" applyFont="1" applyFill="1" applyBorder="1" applyAlignment="1">
      <alignment horizontal="center"/>
    </xf>
    <xf numFmtId="0" fontId="64" fillId="33" borderId="0" xfId="0" applyFont="1" applyFill="1" applyAlignment="1">
      <alignment/>
    </xf>
    <xf numFmtId="0" fontId="2" fillId="0" borderId="15" xfId="0" applyFont="1" applyBorder="1" applyAlignment="1">
      <alignment horizontal="center" vertical="center"/>
    </xf>
    <xf numFmtId="169" fontId="1" fillId="33" borderId="10" xfId="0" applyNumberFormat="1" applyFont="1" applyFill="1" applyBorder="1" applyAlignment="1">
      <alignment horizontal="center" vertical="center"/>
    </xf>
    <xf numFmtId="169" fontId="3" fillId="33" borderId="10" xfId="0" applyNumberFormat="1" applyFont="1" applyFill="1" applyBorder="1" applyAlignment="1">
      <alignment horizontal="center" vertical="center"/>
    </xf>
    <xf numFmtId="0" fontId="2" fillId="33" borderId="14" xfId="0" applyFont="1" applyFill="1" applyBorder="1" applyAlignment="1">
      <alignment horizontal="left" wrapText="1"/>
    </xf>
    <xf numFmtId="0" fontId="2" fillId="33" borderId="26" xfId="0" applyFont="1" applyFill="1" applyBorder="1" applyAlignment="1">
      <alignment horizontal="left" wrapText="1"/>
    </xf>
    <xf numFmtId="0" fontId="3" fillId="33" borderId="19" xfId="0" applyFont="1" applyFill="1" applyBorder="1" applyAlignment="1">
      <alignment horizontal="left" wrapText="1" indent="1"/>
    </xf>
    <xf numFmtId="0" fontId="0" fillId="0" borderId="0" xfId="55">
      <alignment/>
      <protection/>
    </xf>
    <xf numFmtId="0" fontId="2" fillId="0" borderId="15" xfId="0" applyFont="1" applyBorder="1" applyAlignment="1">
      <alignment/>
    </xf>
    <xf numFmtId="0" fontId="2" fillId="0" borderId="26" xfId="0" applyFont="1" applyBorder="1" applyAlignment="1">
      <alignment/>
    </xf>
    <xf numFmtId="3" fontId="1" fillId="0" borderId="10"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16" xfId="0" applyNumberFormat="1" applyFont="1" applyFill="1" applyBorder="1" applyAlignment="1">
      <alignment/>
    </xf>
    <xf numFmtId="0" fontId="2" fillId="33" borderId="16" xfId="0" applyFont="1" applyFill="1" applyBorder="1" applyAlignment="1">
      <alignment horizontal="center" vertical="center" wrapText="1"/>
    </xf>
    <xf numFmtId="0" fontId="2" fillId="33" borderId="26" xfId="0" applyFont="1" applyFill="1" applyBorder="1" applyAlignment="1">
      <alignment horizontal="center"/>
    </xf>
    <xf numFmtId="0" fontId="2" fillId="33" borderId="20" xfId="0" applyFont="1" applyFill="1" applyBorder="1" applyAlignment="1" applyProtection="1">
      <alignment horizontal="center" vertical="center" wrapText="1"/>
      <protection locked="0"/>
    </xf>
    <xf numFmtId="169" fontId="2" fillId="33" borderId="27" xfId="56" applyNumberFormat="1" applyFont="1" applyFill="1" applyBorder="1" applyAlignment="1">
      <alignment horizontal="center" wrapText="1"/>
    </xf>
    <xf numFmtId="169" fontId="2" fillId="33" borderId="33" xfId="57" applyNumberFormat="1" applyFont="1" applyFill="1" applyBorder="1" applyAlignment="1">
      <alignment horizontal="center" wrapText="1"/>
    </xf>
    <xf numFmtId="0" fontId="9" fillId="33" borderId="0" xfId="55" applyFont="1" applyFill="1">
      <alignment/>
      <protection/>
    </xf>
    <xf numFmtId="0" fontId="0" fillId="33" borderId="0" xfId="55" applyFont="1" applyFill="1">
      <alignment/>
      <protection/>
    </xf>
    <xf numFmtId="0" fontId="10" fillId="33" borderId="15" xfId="55" applyFont="1" applyFill="1" applyBorder="1" applyAlignment="1">
      <alignment horizontal="center" wrapText="1"/>
      <protection/>
    </xf>
    <xf numFmtId="0" fontId="10" fillId="33" borderId="15" xfId="55" applyFont="1" applyFill="1" applyBorder="1" applyAlignment="1">
      <alignment horizontal="center"/>
      <protection/>
    </xf>
    <xf numFmtId="0" fontId="0" fillId="34" borderId="49" xfId="55" applyFont="1" applyFill="1" applyBorder="1" applyAlignment="1">
      <alignment horizontal="center" wrapText="1"/>
      <protection/>
    </xf>
    <xf numFmtId="0" fontId="10" fillId="0" borderId="19" xfId="55" applyFont="1" applyFill="1" applyBorder="1" applyAlignment="1">
      <alignment horizontal="left"/>
      <protection/>
    </xf>
    <xf numFmtId="0" fontId="0" fillId="0" borderId="0" xfId="55" applyBorder="1">
      <alignment/>
      <protection/>
    </xf>
    <xf numFmtId="0" fontId="0" fillId="34" borderId="10" xfId="55" applyFont="1" applyFill="1" applyBorder="1">
      <alignment/>
      <protection/>
    </xf>
    <xf numFmtId="169" fontId="0" fillId="34" borderId="10" xfId="55" applyNumberFormat="1" applyFont="1" applyFill="1" applyBorder="1" applyAlignment="1">
      <alignment horizontal="center"/>
      <protection/>
    </xf>
    <xf numFmtId="169" fontId="9" fillId="34" borderId="10" xfId="55" applyNumberFormat="1" applyFont="1" applyFill="1" applyBorder="1" applyAlignment="1">
      <alignment horizontal="center"/>
      <protection/>
    </xf>
    <xf numFmtId="0" fontId="0" fillId="33" borderId="50" xfId="55" applyFont="1" applyFill="1" applyBorder="1">
      <alignment/>
      <protection/>
    </xf>
    <xf numFmtId="169" fontId="0" fillId="34" borderId="50" xfId="55" applyNumberFormat="1" applyFont="1" applyFill="1" applyBorder="1" applyAlignment="1">
      <alignment horizontal="center"/>
      <protection/>
    </xf>
    <xf numFmtId="169" fontId="9" fillId="34" borderId="50" xfId="55" applyNumberFormat="1" applyFont="1" applyFill="1" applyBorder="1" applyAlignment="1">
      <alignment horizontal="center"/>
      <protection/>
    </xf>
    <xf numFmtId="0" fontId="0" fillId="33" borderId="51" xfId="55" applyFont="1" applyFill="1" applyBorder="1" applyAlignment="1">
      <alignment wrapText="1"/>
      <protection/>
    </xf>
    <xf numFmtId="169" fontId="0" fillId="34" borderId="51" xfId="55" applyNumberFormat="1" applyFont="1" applyFill="1" applyBorder="1" applyAlignment="1">
      <alignment horizontal="center" vertical="center"/>
      <protection/>
    </xf>
    <xf numFmtId="0" fontId="1" fillId="33" borderId="0" xfId="55" applyFont="1" applyFill="1" applyBorder="1">
      <alignment/>
      <protection/>
    </xf>
    <xf numFmtId="169" fontId="1" fillId="33" borderId="0" xfId="55" applyNumberFormat="1" applyFont="1" applyFill="1" applyAlignment="1">
      <alignment horizontal="center"/>
      <protection/>
    </xf>
    <xf numFmtId="0" fontId="1" fillId="33" borderId="0" xfId="55" applyFont="1" applyFill="1">
      <alignment/>
      <protection/>
    </xf>
    <xf numFmtId="0" fontId="0" fillId="33" borderId="52" xfId="0" applyFill="1" applyBorder="1" applyAlignment="1">
      <alignment horizontal="center"/>
    </xf>
    <xf numFmtId="169" fontId="1" fillId="33" borderId="53" xfId="0" applyNumberFormat="1" applyFont="1" applyFill="1" applyBorder="1" applyAlignment="1">
      <alignment horizontal="center"/>
    </xf>
    <xf numFmtId="169" fontId="1" fillId="33" borderId="54" xfId="0" applyNumberFormat="1" applyFont="1" applyFill="1" applyBorder="1" applyAlignment="1">
      <alignment horizontal="center"/>
    </xf>
    <xf numFmtId="164" fontId="1" fillId="33" borderId="55" xfId="0" applyNumberFormat="1" applyFont="1" applyFill="1" applyBorder="1" applyAlignment="1">
      <alignment horizontal="center"/>
    </xf>
    <xf numFmtId="169" fontId="2" fillId="33" borderId="10" xfId="0" applyNumberFormat="1" applyFont="1" applyFill="1" applyBorder="1" applyAlignment="1">
      <alignment horizontal="center"/>
    </xf>
    <xf numFmtId="0" fontId="2" fillId="33" borderId="26" xfId="0" applyFont="1" applyFill="1" applyBorder="1" applyAlignment="1" applyProtection="1">
      <alignment horizontal="center" vertical="center"/>
      <protection locked="0"/>
    </xf>
    <xf numFmtId="164" fontId="2" fillId="33" borderId="19" xfId="0" applyNumberFormat="1" applyFont="1" applyFill="1" applyBorder="1" applyAlignment="1">
      <alignment horizontal="center"/>
    </xf>
    <xf numFmtId="0" fontId="2" fillId="33" borderId="56" xfId="0" applyFont="1" applyFill="1" applyBorder="1" applyAlignment="1" applyProtection="1">
      <alignment horizontal="center" vertical="center"/>
      <protection locked="0"/>
    </xf>
    <xf numFmtId="3" fontId="2" fillId="33" borderId="54" xfId="0" applyNumberFormat="1" applyFont="1" applyFill="1" applyBorder="1" applyAlignment="1">
      <alignment horizontal="center"/>
    </xf>
    <xf numFmtId="0" fontId="2" fillId="33" borderId="57" xfId="0" applyFont="1" applyFill="1" applyBorder="1" applyAlignment="1" applyProtection="1">
      <alignment horizontal="center" vertical="center"/>
      <protection locked="0"/>
    </xf>
    <xf numFmtId="169" fontId="2" fillId="33" borderId="54" xfId="0" applyNumberFormat="1" applyFont="1" applyFill="1" applyBorder="1" applyAlignment="1">
      <alignment horizontal="center"/>
    </xf>
    <xf numFmtId="164" fontId="1" fillId="33" borderId="57" xfId="0" applyNumberFormat="1" applyFont="1" applyFill="1" applyBorder="1" applyAlignment="1">
      <alignment horizontal="center"/>
    </xf>
    <xf numFmtId="0" fontId="1" fillId="33" borderId="0" xfId="0" applyFont="1" applyFill="1" applyAlignment="1">
      <alignment wrapText="1"/>
    </xf>
    <xf numFmtId="0" fontId="66" fillId="0" borderId="0" xfId="0" applyFont="1" applyAlignment="1">
      <alignment/>
    </xf>
    <xf numFmtId="164" fontId="1" fillId="0" borderId="26" xfId="0" applyNumberFormat="1" applyFont="1" applyFill="1" applyBorder="1" applyAlignment="1">
      <alignment horizontal="center"/>
    </xf>
    <xf numFmtId="0" fontId="66" fillId="33" borderId="0" xfId="0" applyFont="1" applyFill="1" applyAlignment="1">
      <alignment/>
    </xf>
    <xf numFmtId="0" fontId="9" fillId="34" borderId="51" xfId="55" applyNumberFormat="1" applyFont="1" applyFill="1" applyBorder="1" applyAlignment="1">
      <alignment horizontal="center" vertical="center"/>
      <protection/>
    </xf>
    <xf numFmtId="169" fontId="7" fillId="33" borderId="15" xfId="56" applyNumberFormat="1" applyFont="1" applyFill="1" applyBorder="1" applyAlignment="1">
      <alignment horizontal="center"/>
    </xf>
    <xf numFmtId="0" fontId="19" fillId="0" borderId="0" xfId="0" applyFont="1" applyAlignment="1">
      <alignment/>
    </xf>
    <xf numFmtId="0" fontId="19" fillId="33" borderId="10" xfId="0" applyFont="1" applyFill="1" applyBorder="1" applyAlignment="1">
      <alignment wrapText="1"/>
    </xf>
    <xf numFmtId="0" fontId="19" fillId="0" borderId="0" xfId="0" applyFont="1" applyAlignment="1">
      <alignment horizontal="center"/>
    </xf>
    <xf numFmtId="0" fontId="20" fillId="33" borderId="16" xfId="0" applyFont="1" applyFill="1" applyBorder="1" applyAlignment="1">
      <alignment/>
    </xf>
    <xf numFmtId="0" fontId="19" fillId="33" borderId="10" xfId="0" applyFont="1" applyFill="1" applyBorder="1" applyAlignment="1">
      <alignment/>
    </xf>
    <xf numFmtId="0" fontId="20" fillId="33" borderId="10" xfId="0" applyFont="1" applyFill="1" applyBorder="1" applyAlignment="1">
      <alignment/>
    </xf>
    <xf numFmtId="0" fontId="19" fillId="33" borderId="21" xfId="0" applyFont="1" applyFill="1" applyBorder="1" applyAlignment="1">
      <alignment/>
    </xf>
    <xf numFmtId="0" fontId="20" fillId="33" borderId="15" xfId="0" applyFont="1" applyFill="1" applyBorder="1" applyAlignment="1">
      <alignment/>
    </xf>
    <xf numFmtId="0" fontId="19" fillId="33" borderId="21" xfId="0" applyFont="1" applyFill="1" applyBorder="1" applyAlignment="1">
      <alignment wrapText="1"/>
    </xf>
    <xf numFmtId="0" fontId="67" fillId="33" borderId="15" xfId="0" applyFont="1" applyFill="1" applyBorder="1" applyAlignment="1">
      <alignment horizontal="center" vertical="center" wrapText="1"/>
    </xf>
    <xf numFmtId="169" fontId="19" fillId="33" borderId="58" xfId="0" applyNumberFormat="1" applyFont="1" applyFill="1" applyBorder="1" applyAlignment="1">
      <alignment horizontal="center"/>
    </xf>
    <xf numFmtId="169" fontId="19" fillId="33" borderId="52" xfId="0" applyNumberFormat="1" applyFont="1" applyFill="1" applyBorder="1" applyAlignment="1">
      <alignment horizontal="center"/>
    </xf>
    <xf numFmtId="169" fontId="19" fillId="33" borderId="22" xfId="0" applyNumberFormat="1" applyFont="1" applyFill="1" applyBorder="1" applyAlignment="1">
      <alignment horizontal="center"/>
    </xf>
    <xf numFmtId="169" fontId="20" fillId="33" borderId="58" xfId="0" applyNumberFormat="1" applyFont="1" applyFill="1" applyBorder="1" applyAlignment="1">
      <alignment horizontal="center"/>
    </xf>
    <xf numFmtId="0" fontId="20" fillId="33" borderId="16" xfId="0" applyFont="1" applyFill="1" applyBorder="1" applyAlignment="1">
      <alignment horizontal="center" vertical="center"/>
    </xf>
    <xf numFmtId="0" fontId="19" fillId="33" borderId="0" xfId="0" applyFont="1" applyFill="1" applyAlignment="1">
      <alignment/>
    </xf>
    <xf numFmtId="9" fontId="0" fillId="0" borderId="0" xfId="56" applyFont="1" applyAlignment="1">
      <alignment/>
    </xf>
    <xf numFmtId="9" fontId="0" fillId="33" borderId="15" xfId="0" applyNumberFormat="1" applyFont="1" applyFill="1" applyBorder="1" applyAlignment="1">
      <alignment horizontal="center" vertical="center" wrapText="1"/>
    </xf>
    <xf numFmtId="9" fontId="0" fillId="0" borderId="15" xfId="0" applyNumberFormat="1" applyFont="1" applyBorder="1" applyAlignment="1">
      <alignment horizontal="center" vertical="center"/>
    </xf>
    <xf numFmtId="0" fontId="1" fillId="33" borderId="0" xfId="0" applyFont="1" applyFill="1" applyAlignment="1">
      <alignment/>
    </xf>
    <xf numFmtId="164" fontId="1" fillId="33" borderId="0" xfId="0" applyNumberFormat="1" applyFont="1" applyFill="1" applyBorder="1" applyAlignment="1">
      <alignment horizontal="center"/>
    </xf>
    <xf numFmtId="164" fontId="1" fillId="33" borderId="38" xfId="0" applyNumberFormat="1" applyFont="1" applyFill="1" applyBorder="1" applyAlignment="1">
      <alignment horizontal="center"/>
    </xf>
    <xf numFmtId="0" fontId="2" fillId="33" borderId="59" xfId="0" applyFont="1" applyFill="1" applyBorder="1" applyAlignment="1" applyProtection="1">
      <alignment horizontal="center" vertical="center"/>
      <protection locked="0"/>
    </xf>
    <xf numFmtId="3" fontId="2" fillId="33" borderId="60" xfId="0" applyNumberFormat="1" applyFont="1" applyFill="1" applyBorder="1" applyAlignment="1">
      <alignment horizontal="center"/>
    </xf>
    <xf numFmtId="164" fontId="2" fillId="33" borderId="60" xfId="0" applyNumberFormat="1" applyFont="1" applyFill="1" applyBorder="1" applyAlignment="1">
      <alignment horizontal="center"/>
    </xf>
    <xf numFmtId="164" fontId="1" fillId="33" borderId="60" xfId="0" applyNumberFormat="1" applyFont="1" applyFill="1" applyBorder="1" applyAlignment="1">
      <alignment horizontal="center"/>
    </xf>
    <xf numFmtId="164" fontId="1" fillId="33" borderId="61" xfId="0" applyNumberFormat="1" applyFont="1" applyFill="1" applyBorder="1" applyAlignment="1">
      <alignment horizontal="center"/>
    </xf>
    <xf numFmtId="164" fontId="1" fillId="33" borderId="59" xfId="0" applyNumberFormat="1" applyFont="1" applyFill="1" applyBorder="1" applyAlignment="1">
      <alignment horizontal="center"/>
    </xf>
    <xf numFmtId="169" fontId="1" fillId="33" borderId="0" xfId="0" applyNumberFormat="1" applyFont="1" applyFill="1" applyBorder="1" applyAlignment="1">
      <alignment horizontal="center"/>
    </xf>
    <xf numFmtId="164" fontId="1" fillId="33" borderId="14" xfId="0" applyNumberFormat="1" applyFont="1" applyFill="1" applyBorder="1" applyAlignment="1">
      <alignment horizontal="center"/>
    </xf>
    <xf numFmtId="0" fontId="2" fillId="33" borderId="62" xfId="0" applyFont="1" applyFill="1" applyBorder="1" applyAlignment="1" applyProtection="1">
      <alignment horizontal="center" vertical="center" wrapText="1"/>
      <protection locked="0"/>
    </xf>
    <xf numFmtId="3" fontId="2" fillId="33" borderId="49" xfId="0" applyNumberFormat="1" applyFont="1" applyFill="1" applyBorder="1" applyAlignment="1">
      <alignment horizontal="center"/>
    </xf>
    <xf numFmtId="169" fontId="1" fillId="33" borderId="22" xfId="0" applyNumberFormat="1" applyFont="1" applyFill="1" applyBorder="1" applyAlignment="1">
      <alignment horizontal="center"/>
    </xf>
    <xf numFmtId="169" fontId="1" fillId="33" borderId="49" xfId="0" applyNumberFormat="1" applyFont="1" applyFill="1" applyBorder="1" applyAlignment="1">
      <alignment horizontal="center"/>
    </xf>
    <xf numFmtId="169" fontId="1" fillId="33" borderId="52" xfId="0" applyNumberFormat="1" applyFont="1" applyFill="1" applyBorder="1" applyAlignment="1">
      <alignment horizontal="center"/>
    </xf>
    <xf numFmtId="169" fontId="1" fillId="33" borderId="63" xfId="0" applyNumberFormat="1" applyFont="1" applyFill="1" applyBorder="1" applyAlignment="1">
      <alignment horizontal="center"/>
    </xf>
    <xf numFmtId="0" fontId="2" fillId="33" borderId="59" xfId="0" applyFont="1" applyFill="1" applyBorder="1" applyAlignment="1" applyProtection="1">
      <alignment horizontal="center" vertical="center" wrapText="1"/>
      <protection locked="0"/>
    </xf>
    <xf numFmtId="3" fontId="2" fillId="33" borderId="59" xfId="0" applyNumberFormat="1" applyFont="1" applyFill="1" applyBorder="1" applyAlignment="1">
      <alignment horizontal="center"/>
    </xf>
    <xf numFmtId="169" fontId="1" fillId="33" borderId="60" xfId="0" applyNumberFormat="1" applyFont="1" applyFill="1" applyBorder="1" applyAlignment="1">
      <alignment horizontal="center"/>
    </xf>
    <xf numFmtId="164" fontId="1" fillId="33" borderId="64" xfId="0" applyNumberFormat="1" applyFont="1" applyFill="1" applyBorder="1" applyAlignment="1">
      <alignment horizontal="center"/>
    </xf>
    <xf numFmtId="164" fontId="1" fillId="0" borderId="59" xfId="0" applyNumberFormat="1" applyFont="1" applyFill="1" applyBorder="1" applyAlignment="1">
      <alignment horizontal="center"/>
    </xf>
    <xf numFmtId="164" fontId="1" fillId="33" borderId="65" xfId="0" applyNumberFormat="1" applyFont="1" applyFill="1" applyBorder="1" applyAlignment="1">
      <alignment horizontal="center"/>
    </xf>
    <xf numFmtId="10" fontId="0" fillId="0" borderId="0" xfId="56" applyNumberFormat="1" applyFont="1" applyAlignment="1">
      <alignment/>
    </xf>
    <xf numFmtId="169" fontId="2" fillId="33" borderId="16" xfId="0" applyNumberFormat="1" applyFont="1" applyFill="1" applyBorder="1" applyAlignment="1">
      <alignment horizontal="center" vertical="center"/>
    </xf>
    <xf numFmtId="169" fontId="6" fillId="33" borderId="16"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6" fillId="33" borderId="15" xfId="0" applyNumberFormat="1" applyFont="1" applyFill="1" applyBorder="1" applyAlignment="1">
      <alignment horizontal="center" vertical="center"/>
    </xf>
    <xf numFmtId="169" fontId="2" fillId="33" borderId="15" xfId="0" applyNumberFormat="1" applyFont="1" applyFill="1" applyBorder="1" applyAlignment="1">
      <alignment horizontal="center" vertical="center"/>
    </xf>
    <xf numFmtId="0" fontId="2" fillId="33" borderId="40" xfId="0" applyFont="1" applyFill="1" applyBorder="1" applyAlignment="1">
      <alignment horizontal="center" vertical="center" wrapText="1"/>
    </xf>
    <xf numFmtId="169" fontId="19" fillId="33" borderId="22" xfId="0" applyNumberFormat="1" applyFont="1" applyFill="1" applyBorder="1" applyAlignment="1">
      <alignment horizontal="center" vertical="center"/>
    </xf>
    <xf numFmtId="3" fontId="1" fillId="0" borderId="16" xfId="0" applyNumberFormat="1" applyFont="1" applyFill="1" applyBorder="1" applyAlignment="1">
      <alignment horizontal="center"/>
    </xf>
    <xf numFmtId="3" fontId="1" fillId="0" borderId="21" xfId="0" applyNumberFormat="1" applyFont="1" applyFill="1" applyBorder="1" applyAlignment="1">
      <alignment horizontal="center"/>
    </xf>
    <xf numFmtId="3" fontId="1" fillId="0" borderId="22" xfId="0" applyNumberFormat="1" applyFont="1" applyFill="1" applyBorder="1" applyAlignment="1">
      <alignment horizontal="center"/>
    </xf>
    <xf numFmtId="172" fontId="0" fillId="0" borderId="0" xfId="56" applyNumberFormat="1" applyFont="1" applyAlignment="1">
      <alignment horizontal="center"/>
    </xf>
    <xf numFmtId="0" fontId="1" fillId="33" borderId="0" xfId="0" applyFont="1" applyFill="1" applyBorder="1" applyAlignment="1">
      <alignment horizontal="left" wrapText="1" shrinkToFit="1"/>
    </xf>
    <xf numFmtId="0" fontId="1" fillId="33" borderId="0" xfId="0" applyFont="1" applyFill="1" applyAlignment="1">
      <alignment horizontal="left" wrapText="1"/>
    </xf>
    <xf numFmtId="0" fontId="2" fillId="33" borderId="38" xfId="0" applyFont="1" applyFill="1" applyBorder="1" applyAlignment="1">
      <alignment horizontal="center"/>
    </xf>
    <xf numFmtId="2" fontId="1" fillId="33" borderId="66" xfId="0" applyNumberFormat="1" applyFont="1" applyFill="1" applyBorder="1" applyAlignment="1">
      <alignment horizontal="left" wrapText="1"/>
    </xf>
    <xf numFmtId="2" fontId="1" fillId="33" borderId="0" xfId="0" applyNumberFormat="1" applyFont="1" applyFill="1" applyBorder="1" applyAlignment="1">
      <alignment horizontal="left" vertical="center" wrapText="1"/>
    </xf>
    <xf numFmtId="0" fontId="2" fillId="33" borderId="67" xfId="0" applyFont="1" applyFill="1" applyBorder="1" applyAlignment="1">
      <alignment horizontal="center" vertical="center"/>
    </xf>
    <xf numFmtId="0" fontId="2" fillId="33" borderId="42" xfId="0" applyFont="1" applyFill="1" applyBorder="1" applyAlignment="1">
      <alignment horizontal="center" vertical="center"/>
    </xf>
    <xf numFmtId="0" fontId="1" fillId="33" borderId="0" xfId="0" applyFont="1" applyFill="1" applyAlignment="1">
      <alignment horizontal="left" wrapText="1" shrinkToFit="1"/>
    </xf>
    <xf numFmtId="0" fontId="1" fillId="33" borderId="0" xfId="0" applyFont="1" applyFill="1" applyBorder="1" applyAlignment="1">
      <alignment horizontal="left" wrapText="1"/>
    </xf>
    <xf numFmtId="0" fontId="1" fillId="33" borderId="0" xfId="0" applyFont="1" applyFill="1" applyBorder="1" applyAlignment="1">
      <alignment horizontal="left"/>
    </xf>
    <xf numFmtId="0" fontId="2" fillId="33" borderId="16"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6" xfId="0" applyFont="1" applyFill="1" applyBorder="1" applyAlignment="1">
      <alignment horizontal="center"/>
    </xf>
    <xf numFmtId="0" fontId="2" fillId="33" borderId="62" xfId="0" applyFont="1" applyFill="1" applyBorder="1" applyAlignment="1">
      <alignment horizont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1" fillId="33" borderId="0" xfId="0" applyFont="1" applyFill="1" applyAlignment="1">
      <alignment horizontal="left" vertical="top" wrapText="1" shrinkToFit="1"/>
    </xf>
    <xf numFmtId="0" fontId="0" fillId="34" borderId="16" xfId="55" applyFont="1" applyFill="1" applyBorder="1" applyAlignment="1">
      <alignment horizontal="center" wrapText="1"/>
      <protection/>
    </xf>
    <xf numFmtId="0" fontId="0" fillId="34" borderId="21" xfId="55" applyFont="1" applyFill="1" applyBorder="1" applyAlignment="1">
      <alignment horizontal="center" wrapText="1"/>
      <protection/>
    </xf>
    <xf numFmtId="0" fontId="7" fillId="34" borderId="26" xfId="55" applyFont="1" applyFill="1" applyBorder="1" applyAlignment="1">
      <alignment horizontal="center"/>
      <protection/>
    </xf>
    <xf numFmtId="0" fontId="7" fillId="34" borderId="62" xfId="55" applyFont="1" applyFill="1" applyBorder="1" applyAlignment="1">
      <alignment horizontal="center"/>
      <protection/>
    </xf>
    <xf numFmtId="0" fontId="7" fillId="34" borderId="49" xfId="55" applyFont="1" applyFill="1" applyBorder="1" applyAlignment="1">
      <alignment horizontal="center"/>
      <protection/>
    </xf>
    <xf numFmtId="0" fontId="1" fillId="33" borderId="0" xfId="55" applyFont="1" applyFill="1" applyBorder="1" applyAlignment="1">
      <alignment horizontal="left" vertical="center" wrapText="1"/>
      <protection/>
    </xf>
    <xf numFmtId="0" fontId="1" fillId="33" borderId="0" xfId="0" applyFont="1" applyFill="1" applyBorder="1" applyAlignment="1">
      <alignment horizontal="left" vertical="center" wrapText="1"/>
    </xf>
    <xf numFmtId="0" fontId="7" fillId="33" borderId="26" xfId="0" applyFont="1" applyFill="1" applyBorder="1" applyAlignment="1">
      <alignment horizontal="center" wrapText="1"/>
    </xf>
    <xf numFmtId="0" fontId="7" fillId="33" borderId="62" xfId="0" applyFont="1" applyFill="1" applyBorder="1" applyAlignment="1">
      <alignment horizontal="center" wrapText="1"/>
    </xf>
    <xf numFmtId="0" fontId="7" fillId="33" borderId="49" xfId="0" applyFont="1" applyFill="1" applyBorder="1" applyAlignment="1">
      <alignment horizontal="center" wrapText="1"/>
    </xf>
    <xf numFmtId="0" fontId="8" fillId="33" borderId="26" xfId="0" applyFont="1" applyFill="1" applyBorder="1" applyAlignment="1">
      <alignment horizontal="center" wrapText="1"/>
    </xf>
    <xf numFmtId="0" fontId="8" fillId="33" borderId="62" xfId="0" applyFont="1" applyFill="1" applyBorder="1" applyAlignment="1">
      <alignment horizontal="center" wrapText="1"/>
    </xf>
    <xf numFmtId="0" fontId="8" fillId="33" borderId="49" xfId="0" applyFont="1" applyFill="1" applyBorder="1" applyAlignment="1">
      <alignment horizontal="center" wrapText="1"/>
    </xf>
    <xf numFmtId="0" fontId="7" fillId="14" borderId="0" xfId="0" applyFont="1" applyFill="1" applyAlignment="1">
      <alignment/>
    </xf>
    <xf numFmtId="0" fontId="43" fillId="14" borderId="0" xfId="0" applyFont="1" applyFill="1" applyAlignment="1">
      <alignment/>
    </xf>
    <xf numFmtId="0" fontId="43" fillId="14" borderId="0" xfId="0" applyFont="1" applyFill="1" applyAlignment="1">
      <alignment/>
    </xf>
    <xf numFmtId="0" fontId="43" fillId="14" borderId="0" xfId="0" applyFont="1" applyFill="1" applyAlignment="1">
      <alignment horizontal="center"/>
    </xf>
    <xf numFmtId="0" fontId="10" fillId="14" borderId="0" xfId="0" applyFont="1" applyFill="1" applyAlignment="1">
      <alignment horizontal="center"/>
    </xf>
    <xf numFmtId="0" fontId="10" fillId="14" borderId="0" xfId="0" applyFont="1" applyFill="1" applyAlignment="1">
      <alignment/>
    </xf>
    <xf numFmtId="0" fontId="43" fillId="14" borderId="0" xfId="0" applyFont="1" applyFill="1" applyAlignment="1">
      <alignment horizontal="left" wrapText="1"/>
    </xf>
    <xf numFmtId="0" fontId="45" fillId="14" borderId="0" xfId="55" applyFont="1" applyFill="1" applyAlignment="1">
      <alignment horizontal="left" wrapText="1"/>
      <protection/>
    </xf>
    <xf numFmtId="0" fontId="45" fillId="14" borderId="0" xfId="55" applyFont="1" applyFill="1" applyAlignment="1">
      <alignment horizontal="left"/>
      <protection/>
    </xf>
    <xf numFmtId="0" fontId="46" fillId="33" borderId="66" xfId="0" applyFont="1" applyFill="1" applyBorder="1" applyAlignment="1">
      <alignment horizontal="left" vertical="center" wrapText="1"/>
    </xf>
    <xf numFmtId="0" fontId="46" fillId="33" borderId="0" xfId="0" applyFont="1" applyFill="1" applyBorder="1" applyAlignment="1">
      <alignment horizontal="left" vertical="center" wrapText="1"/>
    </xf>
    <xf numFmtId="0" fontId="46" fillId="33" borderId="0" xfId="0" applyFont="1" applyFill="1" applyBorder="1" applyAlignment="1">
      <alignment/>
    </xf>
    <xf numFmtId="0" fontId="46" fillId="33" borderId="0" xfId="0" applyFont="1" applyFill="1" applyAlignment="1">
      <alignment/>
    </xf>
    <xf numFmtId="0" fontId="0" fillId="14" borderId="0" xfId="0" applyFont="1" applyFill="1" applyAlignment="1">
      <alignment/>
    </xf>
    <xf numFmtId="0" fontId="43" fillId="14" borderId="0" xfId="0" applyFont="1" applyFill="1" applyAlignment="1">
      <alignment vertical="center"/>
    </xf>
    <xf numFmtId="0" fontId="0" fillId="14" borderId="0" xfId="0" applyFont="1" applyFill="1" applyAlignment="1">
      <alignment horizontal="center"/>
    </xf>
    <xf numFmtId="0" fontId="45" fillId="14" borderId="0" xfId="0" applyFont="1" applyFill="1" applyBorder="1" applyAlignment="1">
      <alignment horizontal="left" wrapText="1"/>
    </xf>
    <xf numFmtId="0" fontId="45" fillId="14" borderId="0" xfId="0" applyFont="1" applyFill="1" applyBorder="1" applyAlignment="1">
      <alignment horizontal="left"/>
    </xf>
    <xf numFmtId="199" fontId="20" fillId="33" borderId="49" xfId="47" applyNumberFormat="1" applyFont="1" applyFill="1" applyBorder="1" applyAlignment="1">
      <alignment vertical="center"/>
    </xf>
    <xf numFmtId="0" fontId="43" fillId="33" borderId="15" xfId="0" applyFont="1" applyFill="1" applyBorder="1" applyAlignment="1">
      <alignment horizontal="center" vertical="center" wrapText="1"/>
    </xf>
    <xf numFmtId="0" fontId="10" fillId="33" borderId="10" xfId="0" applyFont="1" applyFill="1" applyBorder="1" applyAlignment="1">
      <alignment/>
    </xf>
    <xf numFmtId="169" fontId="10" fillId="33" borderId="10" xfId="56" applyNumberFormat="1" applyFont="1" applyFill="1" applyBorder="1" applyAlignment="1">
      <alignment horizontal="center"/>
    </xf>
    <xf numFmtId="169" fontId="10" fillId="33" borderId="10" xfId="0" applyNumberFormat="1" applyFont="1" applyFill="1" applyBorder="1" applyAlignment="1">
      <alignment horizontal="center"/>
    </xf>
    <xf numFmtId="0" fontId="10" fillId="33" borderId="15" xfId="0" applyFont="1" applyFill="1" applyBorder="1" applyAlignment="1">
      <alignment/>
    </xf>
    <xf numFmtId="169" fontId="45" fillId="33" borderId="15" xfId="56" applyNumberFormat="1" applyFont="1" applyFill="1" applyBorder="1" applyAlignment="1">
      <alignment horizontal="center"/>
    </xf>
    <xf numFmtId="169" fontId="45" fillId="33" borderId="15" xfId="0" applyNumberFormat="1" applyFont="1" applyFill="1" applyBorder="1" applyAlignment="1">
      <alignment horizontal="center"/>
    </xf>
    <xf numFmtId="0" fontId="45" fillId="14" borderId="0" xfId="0" applyFont="1" applyFill="1" applyAlignment="1">
      <alignment horizontal="left"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Normal 3" xfId="55"/>
    <cellStyle name="Percent" xfId="56"/>
    <cellStyle name="Pourcentage 2"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4"/>
          <c:w val="0.84475"/>
          <c:h val="0.917"/>
        </c:manualLayout>
      </c:layout>
      <c:barChart>
        <c:barDir val="col"/>
        <c:grouping val="stacked"/>
        <c:varyColors val="0"/>
        <c:ser>
          <c:idx val="0"/>
          <c:order val="0"/>
          <c:tx>
            <c:strRef>
              <c:f>Graph1_data!$A$4</c:f>
              <c:strCache>
                <c:ptCount val="1"/>
                <c:pt idx="0">
                  <c:v>Agriculture, sylviculture, pêche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Graph1_data!$B$3:$W$3</c:f>
              <c:numCache>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Graph1_data!$B$4:$W$4</c:f>
              <c:numCache>
                <c:ptCount val="22"/>
                <c:pt idx="0">
                  <c:v>4403.731392420344</c:v>
                </c:pt>
                <c:pt idx="1">
                  <c:v>4445.223791039863</c:v>
                </c:pt>
                <c:pt idx="2">
                  <c:v>5274.490978037081</c:v>
                </c:pt>
                <c:pt idx="3">
                  <c:v>5383.884281581485</c:v>
                </c:pt>
                <c:pt idx="4">
                  <c:v>6037.611979247568</c:v>
                </c:pt>
                <c:pt idx="5">
                  <c:v>5913.486437792033</c:v>
                </c:pt>
                <c:pt idx="6">
                  <c:v>5754.778677217769</c:v>
                </c:pt>
                <c:pt idx="7">
                  <c:v>5869.00623759569</c:v>
                </c:pt>
                <c:pt idx="8">
                  <c:v>5899.065355973458</c:v>
                </c:pt>
                <c:pt idx="9">
                  <c:v>6138.602691707016</c:v>
                </c:pt>
                <c:pt idx="10">
                  <c:v>5597.984010465875</c:v>
                </c:pt>
                <c:pt idx="11">
                  <c:v>11298.666064135467</c:v>
                </c:pt>
                <c:pt idx="12">
                  <c:v>7763.006267521735</c:v>
                </c:pt>
                <c:pt idx="13">
                  <c:v>6982.155426802093</c:v>
                </c:pt>
                <c:pt idx="14">
                  <c:v>7906.1565157099585</c:v>
                </c:pt>
                <c:pt idx="15">
                  <c:v>8169.866593045685</c:v>
                </c:pt>
                <c:pt idx="16">
                  <c:v>9084.379973401714</c:v>
                </c:pt>
                <c:pt idx="17">
                  <c:v>8098.716629792778</c:v>
                </c:pt>
                <c:pt idx="18">
                  <c:v>8867.909969999999</c:v>
                </c:pt>
                <c:pt idx="19">
                  <c:v>9605.406408</c:v>
                </c:pt>
                <c:pt idx="20">
                  <c:v>9356.816925</c:v>
                </c:pt>
                <c:pt idx="21">
                  <c:v>10053.31174</c:v>
                </c:pt>
              </c:numCache>
            </c:numRef>
          </c:val>
        </c:ser>
        <c:ser>
          <c:idx val="1"/>
          <c:order val="1"/>
          <c:tx>
            <c:strRef>
              <c:f>Graph1_data!$A$5</c:f>
              <c:strCache>
                <c:ptCount val="1"/>
                <c:pt idx="0">
                  <c:v>Industrie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Graph1_data!$B$3:$W$3</c:f>
              <c:numCache>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Graph1_data!$B$5:$W$5</c:f>
              <c:numCache>
                <c:ptCount val="22"/>
                <c:pt idx="0">
                  <c:v>44734.299559398845</c:v>
                </c:pt>
                <c:pt idx="1">
                  <c:v>50004.54856815153</c:v>
                </c:pt>
                <c:pt idx="2">
                  <c:v>51047.122620315844</c:v>
                </c:pt>
                <c:pt idx="3">
                  <c:v>53128.131147540975</c:v>
                </c:pt>
                <c:pt idx="4">
                  <c:v>54562.670477492306</c:v>
                </c:pt>
                <c:pt idx="5">
                  <c:v>54061.75296982657</c:v>
                </c:pt>
                <c:pt idx="6">
                  <c:v>51746.50483292179</c:v>
                </c:pt>
                <c:pt idx="7">
                  <c:v>50060.54026084491</c:v>
                </c:pt>
                <c:pt idx="8">
                  <c:v>51904.864492480665</c:v>
                </c:pt>
                <c:pt idx="9">
                  <c:v>54814.56577742745</c:v>
                </c:pt>
                <c:pt idx="10">
                  <c:v>56565.77102474103</c:v>
                </c:pt>
                <c:pt idx="11">
                  <c:v>58919.03932795034</c:v>
                </c:pt>
                <c:pt idx="12">
                  <c:v>62489.20610080723</c:v>
                </c:pt>
                <c:pt idx="13">
                  <c:v>57834.451111476</c:v>
                </c:pt>
                <c:pt idx="14">
                  <c:v>58925.77329327283</c:v>
                </c:pt>
                <c:pt idx="15">
                  <c:v>61039.6830616767</c:v>
                </c:pt>
                <c:pt idx="16">
                  <c:v>64917.99616455667</c:v>
                </c:pt>
                <c:pt idx="17">
                  <c:v>62499.59594691748</c:v>
                </c:pt>
                <c:pt idx="18">
                  <c:v>59817.04848</c:v>
                </c:pt>
                <c:pt idx="19">
                  <c:v>60248.730879999996</c:v>
                </c:pt>
                <c:pt idx="20">
                  <c:v>61753.614689999995</c:v>
                </c:pt>
                <c:pt idx="21">
                  <c:v>61194.681</c:v>
                </c:pt>
              </c:numCache>
            </c:numRef>
          </c:val>
        </c:ser>
        <c:ser>
          <c:idx val="2"/>
          <c:order val="2"/>
          <c:tx>
            <c:strRef>
              <c:f>Graph1_data!$A$6</c:f>
              <c:strCache>
                <c:ptCount val="1"/>
                <c:pt idx="0">
                  <c:v>Construction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Graph1_data!$B$3:$W$3</c:f>
              <c:numCache>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Graph1_data!$B$6:$W$6</c:f>
              <c:numCache>
                <c:ptCount val="22"/>
                <c:pt idx="0">
                  <c:v>38963.78042370138</c:v>
                </c:pt>
                <c:pt idx="1">
                  <c:v>42366.324240799055</c:v>
                </c:pt>
                <c:pt idx="2">
                  <c:v>44647.213695499784</c:v>
                </c:pt>
                <c:pt idx="3">
                  <c:v>47459.475409836065</c:v>
                </c:pt>
                <c:pt idx="4">
                  <c:v>51365.27335425145</c:v>
                </c:pt>
                <c:pt idx="5">
                  <c:v>50706.18770293815</c:v>
                </c:pt>
                <c:pt idx="6">
                  <c:v>50182.832646889896</c:v>
                </c:pt>
                <c:pt idx="7">
                  <c:v>51332.362489367726</c:v>
                </c:pt>
                <c:pt idx="8">
                  <c:v>57127.163715916664</c:v>
                </c:pt>
                <c:pt idx="9">
                  <c:v>59985.6783072306</c:v>
                </c:pt>
                <c:pt idx="10">
                  <c:v>62933.66826419499</c:v>
                </c:pt>
                <c:pt idx="11">
                  <c:v>65849.29824868056</c:v>
                </c:pt>
                <c:pt idx="12">
                  <c:v>73533.08356957775</c:v>
                </c:pt>
                <c:pt idx="13">
                  <c:v>62886.68968590932</c:v>
                </c:pt>
                <c:pt idx="14">
                  <c:v>61535.493246887</c:v>
                </c:pt>
                <c:pt idx="15">
                  <c:v>60212.435143023096</c:v>
                </c:pt>
                <c:pt idx="16">
                  <c:v>60202.57753547051</c:v>
                </c:pt>
                <c:pt idx="17">
                  <c:v>52964.48193709063</c:v>
                </c:pt>
                <c:pt idx="18">
                  <c:v>45727.61769000001</c:v>
                </c:pt>
                <c:pt idx="19">
                  <c:v>43393.56073</c:v>
                </c:pt>
                <c:pt idx="20">
                  <c:v>43362.20234999999</c:v>
                </c:pt>
                <c:pt idx="21">
                  <c:v>44915.35371999999</c:v>
                </c:pt>
              </c:numCache>
            </c:numRef>
          </c:val>
        </c:ser>
        <c:ser>
          <c:idx val="3"/>
          <c:order val="3"/>
          <c:tx>
            <c:strRef>
              <c:f>Graph1_data!$A$7</c:f>
              <c:strCache>
                <c:ptCount val="1"/>
                <c:pt idx="0">
                  <c:v>Tertiaire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Graph1_data!$B$3:$W$3</c:f>
              <c:numCache>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Graph1_data!$B$7:$W$7</c:f>
              <c:numCache>
                <c:ptCount val="22"/>
                <c:pt idx="0">
                  <c:v>110067.18862447943</c:v>
                </c:pt>
                <c:pt idx="1">
                  <c:v>115063.90340000956</c:v>
                </c:pt>
                <c:pt idx="2">
                  <c:v>117798.17270614729</c:v>
                </c:pt>
                <c:pt idx="3">
                  <c:v>122450.50916104147</c:v>
                </c:pt>
                <c:pt idx="4">
                  <c:v>125910.44418900867</c:v>
                </c:pt>
                <c:pt idx="5">
                  <c:v>129124.57288944325</c:v>
                </c:pt>
                <c:pt idx="6">
                  <c:v>129141.88384297054</c:v>
                </c:pt>
                <c:pt idx="7">
                  <c:v>126099.09101219167</c:v>
                </c:pt>
                <c:pt idx="8">
                  <c:v>131785.9064356292</c:v>
                </c:pt>
                <c:pt idx="9">
                  <c:v>142199.15322363493</c:v>
                </c:pt>
                <c:pt idx="10">
                  <c:v>149004.57670059812</c:v>
                </c:pt>
                <c:pt idx="11">
                  <c:v>141623.99635923363</c:v>
                </c:pt>
                <c:pt idx="12">
                  <c:v>154859.70406209328</c:v>
                </c:pt>
                <c:pt idx="13">
                  <c:v>160304.70377581258</c:v>
                </c:pt>
                <c:pt idx="14">
                  <c:v>159351.5769441302</c:v>
                </c:pt>
                <c:pt idx="15">
                  <c:v>165622.01520225452</c:v>
                </c:pt>
                <c:pt idx="16">
                  <c:v>171980.0463265711</c:v>
                </c:pt>
                <c:pt idx="17">
                  <c:v>159621.20548619912</c:v>
                </c:pt>
                <c:pt idx="18">
                  <c:v>156694.42386</c:v>
                </c:pt>
                <c:pt idx="19">
                  <c:v>158829.301982</c:v>
                </c:pt>
                <c:pt idx="20">
                  <c:v>160930.366035</c:v>
                </c:pt>
                <c:pt idx="21">
                  <c:v>164224.65354</c:v>
                </c:pt>
              </c:numCache>
            </c:numRef>
          </c:val>
        </c:ser>
        <c:overlap val="100"/>
        <c:axId val="59487655"/>
        <c:axId val="65626848"/>
      </c:barChart>
      <c:catAx>
        <c:axId val="5948765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5626848"/>
        <c:crosses val="autoZero"/>
        <c:auto val="1"/>
        <c:lblOffset val="100"/>
        <c:tickLblSkip val="1"/>
        <c:noMultiLvlLbl val="0"/>
      </c:catAx>
      <c:valAx>
        <c:axId val="656268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487655"/>
        <c:crossesAt val="1"/>
        <c:crossBetween val="between"/>
        <c:dispUnits/>
      </c:valAx>
      <c:spPr>
        <a:solidFill>
          <a:srgbClr val="FFFFFF"/>
        </a:solidFill>
        <a:ln w="3175">
          <a:noFill/>
        </a:ln>
      </c:spPr>
    </c:plotArea>
    <c:legend>
      <c:legendPos val="b"/>
      <c:layout>
        <c:manualLayout>
          <c:xMode val="edge"/>
          <c:yMode val="edge"/>
          <c:x val="0.3"/>
          <c:y val="0.93225"/>
          <c:w val="0.40125"/>
          <c:h val="0.0322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zero"/>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7 : Répartition des contrats de qualification pour les hommes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26718257"/>
        <c:axId val="39137722"/>
      </c:barChart>
      <c:catAx>
        <c:axId val="26718257"/>
        <c:scaling>
          <c:orientation val="minMax"/>
        </c:scaling>
        <c:axPos val="l"/>
        <c:delete val="0"/>
        <c:numFmt formatCode="General" sourceLinked="1"/>
        <c:majorTickMark val="cross"/>
        <c:minorTickMark val="none"/>
        <c:tickLblPos val="nextTo"/>
        <c:spPr>
          <a:ln w="3175">
            <a:solidFill>
              <a:srgbClr val="000000"/>
            </a:solidFill>
          </a:ln>
        </c:spPr>
        <c:crossAx val="39137722"/>
        <c:crosses val="autoZero"/>
        <c:auto val="0"/>
        <c:lblOffset val="100"/>
        <c:tickLblSkip val="3"/>
        <c:noMultiLvlLbl val="0"/>
      </c:catAx>
      <c:valAx>
        <c:axId val="39137722"/>
        <c:scaling>
          <c:orientation val="minMax"/>
        </c:scaling>
        <c:axPos val="b"/>
        <c:delete val="0"/>
        <c:numFmt formatCode="General" sourceLinked="1"/>
        <c:majorTickMark val="cross"/>
        <c:minorTickMark val="none"/>
        <c:tickLblPos val="nextTo"/>
        <c:spPr>
          <a:ln w="3175">
            <a:solidFill>
              <a:srgbClr val="000000"/>
            </a:solidFill>
          </a:ln>
        </c:spPr>
        <c:crossAx val="26718257"/>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8 : Répartition des contrats de qualification pour les femmes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16695179"/>
        <c:axId val="16038884"/>
      </c:barChart>
      <c:catAx>
        <c:axId val="16695179"/>
        <c:scaling>
          <c:orientation val="minMax"/>
        </c:scaling>
        <c:axPos val="l"/>
        <c:delete val="0"/>
        <c:numFmt formatCode="General" sourceLinked="1"/>
        <c:majorTickMark val="cross"/>
        <c:minorTickMark val="none"/>
        <c:tickLblPos val="nextTo"/>
        <c:spPr>
          <a:ln w="3175">
            <a:solidFill>
              <a:srgbClr val="000000"/>
            </a:solidFill>
          </a:ln>
        </c:spPr>
        <c:crossAx val="16038884"/>
        <c:crosses val="autoZero"/>
        <c:auto val="0"/>
        <c:lblOffset val="100"/>
        <c:tickLblSkip val="3"/>
        <c:noMultiLvlLbl val="0"/>
      </c:catAx>
      <c:valAx>
        <c:axId val="16038884"/>
        <c:scaling>
          <c:orientation val="minMax"/>
        </c:scaling>
        <c:axPos val="b"/>
        <c:delete val="0"/>
        <c:numFmt formatCode="General" sourceLinked="1"/>
        <c:majorTickMark val="cross"/>
        <c:minorTickMark val="none"/>
        <c:tickLblPos val="nextTo"/>
        <c:spPr>
          <a:ln w="3175">
            <a:solidFill>
              <a:srgbClr val="000000"/>
            </a:solidFill>
          </a:ln>
        </c:spPr>
        <c:crossAx val="16695179"/>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7 : Répartition des contrats de qualification pour les hommes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10132229"/>
        <c:axId val="24081198"/>
      </c:barChart>
      <c:catAx>
        <c:axId val="10132229"/>
        <c:scaling>
          <c:orientation val="minMax"/>
        </c:scaling>
        <c:axPos val="l"/>
        <c:delete val="0"/>
        <c:numFmt formatCode="General" sourceLinked="1"/>
        <c:majorTickMark val="cross"/>
        <c:minorTickMark val="none"/>
        <c:tickLblPos val="nextTo"/>
        <c:spPr>
          <a:ln w="3175">
            <a:solidFill>
              <a:srgbClr val="000000"/>
            </a:solidFill>
          </a:ln>
        </c:spPr>
        <c:crossAx val="24081198"/>
        <c:crosses val="autoZero"/>
        <c:auto val="0"/>
        <c:lblOffset val="100"/>
        <c:tickLblSkip val="3"/>
        <c:noMultiLvlLbl val="0"/>
      </c:catAx>
      <c:valAx>
        <c:axId val="24081198"/>
        <c:scaling>
          <c:orientation val="minMax"/>
        </c:scaling>
        <c:axPos val="b"/>
        <c:delete val="0"/>
        <c:numFmt formatCode="General" sourceLinked="1"/>
        <c:majorTickMark val="cross"/>
        <c:minorTickMark val="none"/>
        <c:tickLblPos val="nextTo"/>
        <c:spPr>
          <a:ln w="3175">
            <a:solidFill>
              <a:srgbClr val="000000"/>
            </a:solidFill>
          </a:ln>
        </c:spPr>
        <c:crossAx val="10132229"/>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7 : Répartition des contrats de qualification pour les hommes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15404191"/>
        <c:axId val="4419992"/>
      </c:barChart>
      <c:catAx>
        <c:axId val="15404191"/>
        <c:scaling>
          <c:orientation val="minMax"/>
        </c:scaling>
        <c:axPos val="l"/>
        <c:delete val="0"/>
        <c:numFmt formatCode="General" sourceLinked="1"/>
        <c:majorTickMark val="cross"/>
        <c:minorTickMark val="none"/>
        <c:tickLblPos val="nextTo"/>
        <c:spPr>
          <a:ln w="3175">
            <a:solidFill>
              <a:srgbClr val="000000"/>
            </a:solidFill>
          </a:ln>
        </c:spPr>
        <c:crossAx val="4419992"/>
        <c:crosses val="autoZero"/>
        <c:auto val="0"/>
        <c:lblOffset val="100"/>
        <c:tickLblSkip val="3"/>
        <c:noMultiLvlLbl val="0"/>
      </c:catAx>
      <c:valAx>
        <c:axId val="4419992"/>
        <c:scaling>
          <c:orientation val="minMax"/>
        </c:scaling>
        <c:axPos val="b"/>
        <c:delete val="0"/>
        <c:numFmt formatCode="General" sourceLinked="1"/>
        <c:majorTickMark val="cross"/>
        <c:minorTickMark val="none"/>
        <c:tickLblPos val="nextTo"/>
        <c:spPr>
          <a:ln w="3175">
            <a:solidFill>
              <a:srgbClr val="000000"/>
            </a:solidFill>
          </a:ln>
        </c:spPr>
        <c:crossAx val="15404191"/>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7 : Répartition des contrats de qualification pour les hommes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39779929"/>
        <c:axId val="22475042"/>
      </c:barChart>
      <c:catAx>
        <c:axId val="39779929"/>
        <c:scaling>
          <c:orientation val="minMax"/>
        </c:scaling>
        <c:axPos val="l"/>
        <c:delete val="0"/>
        <c:numFmt formatCode="General" sourceLinked="1"/>
        <c:majorTickMark val="cross"/>
        <c:minorTickMark val="none"/>
        <c:tickLblPos val="nextTo"/>
        <c:spPr>
          <a:ln w="3175">
            <a:solidFill>
              <a:srgbClr val="000000"/>
            </a:solidFill>
          </a:ln>
        </c:spPr>
        <c:crossAx val="22475042"/>
        <c:crosses val="autoZero"/>
        <c:auto val="0"/>
        <c:lblOffset val="100"/>
        <c:tickLblSkip val="3"/>
        <c:noMultiLvlLbl val="0"/>
      </c:catAx>
      <c:valAx>
        <c:axId val="22475042"/>
        <c:scaling>
          <c:orientation val="minMax"/>
        </c:scaling>
        <c:axPos val="b"/>
        <c:delete val="0"/>
        <c:numFmt formatCode="General" sourceLinked="1"/>
        <c:majorTickMark val="cross"/>
        <c:minorTickMark val="none"/>
        <c:tickLblPos val="nextTo"/>
        <c:spPr>
          <a:ln w="3175">
            <a:solidFill>
              <a:srgbClr val="000000"/>
            </a:solidFill>
          </a:ln>
        </c:spPr>
        <c:crossAx val="39779929"/>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8 : Répartition des contrats de qualification pour les femmes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948787"/>
        <c:axId val="8539084"/>
      </c:barChart>
      <c:catAx>
        <c:axId val="948787"/>
        <c:scaling>
          <c:orientation val="minMax"/>
        </c:scaling>
        <c:axPos val="l"/>
        <c:delete val="0"/>
        <c:numFmt formatCode="General" sourceLinked="1"/>
        <c:majorTickMark val="cross"/>
        <c:minorTickMark val="none"/>
        <c:tickLblPos val="nextTo"/>
        <c:spPr>
          <a:ln w="3175">
            <a:solidFill>
              <a:srgbClr val="000000"/>
            </a:solidFill>
          </a:ln>
        </c:spPr>
        <c:crossAx val="8539084"/>
        <c:crosses val="autoZero"/>
        <c:auto val="0"/>
        <c:lblOffset val="100"/>
        <c:tickLblSkip val="3"/>
        <c:noMultiLvlLbl val="0"/>
      </c:catAx>
      <c:valAx>
        <c:axId val="8539084"/>
        <c:scaling>
          <c:orientation val="minMax"/>
        </c:scaling>
        <c:axPos val="b"/>
        <c:delete val="0"/>
        <c:numFmt formatCode="General" sourceLinked="1"/>
        <c:majorTickMark val="cross"/>
        <c:minorTickMark val="none"/>
        <c:tickLblPos val="nextTo"/>
        <c:spPr>
          <a:ln w="3175">
            <a:solidFill>
              <a:srgbClr val="000000"/>
            </a:solidFill>
          </a:ln>
        </c:spPr>
        <c:crossAx val="948787"/>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7 : Répartition des contrats de qualification pour les hommes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9742893"/>
        <c:axId val="20577174"/>
      </c:barChart>
      <c:catAx>
        <c:axId val="9742893"/>
        <c:scaling>
          <c:orientation val="minMax"/>
        </c:scaling>
        <c:axPos val="l"/>
        <c:delete val="0"/>
        <c:numFmt formatCode="General" sourceLinked="1"/>
        <c:majorTickMark val="cross"/>
        <c:minorTickMark val="none"/>
        <c:tickLblPos val="nextTo"/>
        <c:spPr>
          <a:ln w="3175">
            <a:solidFill>
              <a:srgbClr val="000000"/>
            </a:solidFill>
          </a:ln>
        </c:spPr>
        <c:crossAx val="20577174"/>
        <c:crosses val="autoZero"/>
        <c:auto val="0"/>
        <c:lblOffset val="100"/>
        <c:tickLblSkip val="3"/>
        <c:noMultiLvlLbl val="0"/>
      </c:catAx>
      <c:valAx>
        <c:axId val="20577174"/>
        <c:scaling>
          <c:orientation val="minMax"/>
        </c:scaling>
        <c:axPos val="b"/>
        <c:delete val="0"/>
        <c:numFmt formatCode="General" sourceLinked="1"/>
        <c:majorTickMark val="cross"/>
        <c:minorTickMark val="none"/>
        <c:tickLblPos val="nextTo"/>
        <c:spPr>
          <a:ln w="3175">
            <a:solidFill>
              <a:srgbClr val="000000"/>
            </a:solidFill>
          </a:ln>
        </c:spPr>
        <c:crossAx val="9742893"/>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7 : Répartition des contrats de qualification pour les hommes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50976839"/>
        <c:axId val="56138368"/>
      </c:barChart>
      <c:catAx>
        <c:axId val="50976839"/>
        <c:scaling>
          <c:orientation val="minMax"/>
        </c:scaling>
        <c:axPos val="l"/>
        <c:delete val="0"/>
        <c:numFmt formatCode="General" sourceLinked="1"/>
        <c:majorTickMark val="cross"/>
        <c:minorTickMark val="none"/>
        <c:tickLblPos val="nextTo"/>
        <c:spPr>
          <a:ln w="3175">
            <a:solidFill>
              <a:srgbClr val="000000"/>
            </a:solidFill>
          </a:ln>
        </c:spPr>
        <c:crossAx val="56138368"/>
        <c:crosses val="autoZero"/>
        <c:auto val="0"/>
        <c:lblOffset val="100"/>
        <c:tickLblSkip val="3"/>
        <c:noMultiLvlLbl val="0"/>
      </c:catAx>
      <c:valAx>
        <c:axId val="56138368"/>
        <c:scaling>
          <c:orientation val="minMax"/>
        </c:scaling>
        <c:axPos val="b"/>
        <c:delete val="0"/>
        <c:numFmt formatCode="General" sourceLinked="1"/>
        <c:majorTickMark val="cross"/>
        <c:minorTickMark val="none"/>
        <c:tickLblPos val="nextTo"/>
        <c:spPr>
          <a:ln w="3175">
            <a:solidFill>
              <a:srgbClr val="000000"/>
            </a:solidFill>
          </a:ln>
        </c:spPr>
        <c:crossAx val="50976839"/>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425"/>
          <c:w val="0.91975"/>
          <c:h val="0.924"/>
        </c:manualLayout>
      </c:layout>
      <c:lineChart>
        <c:grouping val="standard"/>
        <c:varyColors val="0"/>
        <c:ser>
          <c:idx val="1"/>
          <c:order val="0"/>
          <c:tx>
            <c:strRef>
              <c:f>Graph2_data!$A$4</c:f>
              <c:strCache>
                <c:ptCount val="1"/>
                <c:pt idx="0">
                  <c:v>0 à 9 salariés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Graph2_data!$B$3:$W$3</c:f>
              <c:numCache>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Graph2_data!$B$4:$W$4</c:f>
              <c:numCache>
                <c:ptCount val="22"/>
                <c:pt idx="0">
                  <c:v>72.26438229056204</c:v>
                </c:pt>
                <c:pt idx="1">
                  <c:v>71.26527105467196</c:v>
                </c:pt>
                <c:pt idx="2">
                  <c:v>68.97718747395038</c:v>
                </c:pt>
                <c:pt idx="3">
                  <c:v>68.0364630614274</c:v>
                </c:pt>
                <c:pt idx="4">
                  <c:v>69.2125761450453</c:v>
                </c:pt>
                <c:pt idx="5">
                  <c:v>66.80504099916872</c:v>
                </c:pt>
                <c:pt idx="6">
                  <c:v>66.4692397802553</c:v>
                </c:pt>
                <c:pt idx="7">
                  <c:v>65.11318022388265</c:v>
                </c:pt>
                <c:pt idx="8">
                  <c:v>62.48467247499194</c:v>
                </c:pt>
                <c:pt idx="9">
                  <c:v>61.876498735907816</c:v>
                </c:pt>
                <c:pt idx="10">
                  <c:v>59.94710562709916</c:v>
                </c:pt>
                <c:pt idx="11">
                  <c:v>61.881437698291975</c:v>
                </c:pt>
                <c:pt idx="12">
                  <c:v>59.40893736582902</c:v>
                </c:pt>
                <c:pt idx="13">
                  <c:v>58.37</c:v>
                </c:pt>
                <c:pt idx="14">
                  <c:v>59.11</c:v>
                </c:pt>
                <c:pt idx="15">
                  <c:v>57.53</c:v>
                </c:pt>
                <c:pt idx="16">
                  <c:v>56.31312667403948</c:v>
                </c:pt>
                <c:pt idx="17">
                  <c:v>55.428866552778985</c:v>
                </c:pt>
                <c:pt idx="18">
                  <c:v>54.040000000000006</c:v>
                </c:pt>
                <c:pt idx="19">
                  <c:v>55.785</c:v>
                </c:pt>
                <c:pt idx="20">
                  <c:v>54.637</c:v>
                </c:pt>
                <c:pt idx="21">
                  <c:v>53.706999999999994</c:v>
                </c:pt>
              </c:numCache>
            </c:numRef>
          </c:val>
          <c:smooth val="0"/>
        </c:ser>
        <c:ser>
          <c:idx val="2"/>
          <c:order val="1"/>
          <c:tx>
            <c:strRef>
              <c:f>Graph2_data!$A$5</c:f>
              <c:strCache>
                <c:ptCount val="1"/>
                <c:pt idx="0">
                  <c:v>10 à 49 salariés</c:v>
                </c:pt>
              </c:strCache>
            </c:strRef>
          </c:tx>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Graph2_data!$B$3:$W$3</c:f>
              <c:numCache>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Graph2_data!$B$5:$W$5</c:f>
              <c:numCache>
                <c:ptCount val="22"/>
                <c:pt idx="0">
                  <c:v>16.933434959349594</c:v>
                </c:pt>
                <c:pt idx="1">
                  <c:v>16.533601559062046</c:v>
                </c:pt>
                <c:pt idx="2">
                  <c:v>17.06966017394204</c:v>
                </c:pt>
                <c:pt idx="3">
                  <c:v>17.27024164613323</c:v>
                </c:pt>
                <c:pt idx="4">
                  <c:v>17.780969210974497</c:v>
                </c:pt>
                <c:pt idx="5">
                  <c:v>18.848841863281372</c:v>
                </c:pt>
                <c:pt idx="6">
                  <c:v>18.81463079657457</c:v>
                </c:pt>
                <c:pt idx="7">
                  <c:v>19.34498081084504</c:v>
                </c:pt>
                <c:pt idx="8">
                  <c:v>20.875551253092397</c:v>
                </c:pt>
                <c:pt idx="9">
                  <c:v>20.436518700968957</c:v>
                </c:pt>
                <c:pt idx="10">
                  <c:v>20.210320239955458</c:v>
                </c:pt>
                <c:pt idx="11">
                  <c:v>19.441522882350384</c:v>
                </c:pt>
                <c:pt idx="12">
                  <c:v>19.91294671044324</c:v>
                </c:pt>
                <c:pt idx="13">
                  <c:v>19.78</c:v>
                </c:pt>
                <c:pt idx="14">
                  <c:v>19.46</c:v>
                </c:pt>
                <c:pt idx="15">
                  <c:v>19.33</c:v>
                </c:pt>
                <c:pt idx="16">
                  <c:v>18.94066597837389</c:v>
                </c:pt>
                <c:pt idx="17">
                  <c:v>18.597195184935046</c:v>
                </c:pt>
                <c:pt idx="18">
                  <c:v>18.542</c:v>
                </c:pt>
                <c:pt idx="19">
                  <c:v>17.933</c:v>
                </c:pt>
                <c:pt idx="20">
                  <c:v>18.244</c:v>
                </c:pt>
                <c:pt idx="21">
                  <c:v>18.877</c:v>
                </c:pt>
              </c:numCache>
            </c:numRef>
          </c:val>
          <c:smooth val="0"/>
        </c:ser>
        <c:ser>
          <c:idx val="3"/>
          <c:order val="2"/>
          <c:tx>
            <c:strRef>
              <c:f>Graph2_data!$A$6</c:f>
              <c:strCache>
                <c:ptCount val="1"/>
                <c:pt idx="0">
                  <c:v>50 salariés et plus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Graph2_data!$B$3:$W$3</c:f>
              <c:numCache>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Graph2_data!$B$6:$W$6</c:f>
              <c:numCache>
                <c:ptCount val="22"/>
                <c:pt idx="0">
                  <c:v>10.80218275008837</c:v>
                </c:pt>
                <c:pt idx="1">
                  <c:v>12.201127386266005</c:v>
                </c:pt>
                <c:pt idx="2">
                  <c:v>13.953152352107587</c:v>
                </c:pt>
                <c:pt idx="3">
                  <c:v>14.693295292439373</c:v>
                </c:pt>
                <c:pt idx="4">
                  <c:v>13.006454643980206</c:v>
                </c:pt>
                <c:pt idx="5">
                  <c:v>14.346117137549902</c:v>
                </c:pt>
                <c:pt idx="6">
                  <c:v>14.716129423170141</c:v>
                </c:pt>
                <c:pt idx="7">
                  <c:v>15.54183896527231</c:v>
                </c:pt>
                <c:pt idx="8">
                  <c:v>16.63977627191567</c:v>
                </c:pt>
                <c:pt idx="9">
                  <c:v>17.68698256312323</c:v>
                </c:pt>
                <c:pt idx="10">
                  <c:v>19.84257413294538</c:v>
                </c:pt>
                <c:pt idx="11">
                  <c:v>18.67703941935764</c:v>
                </c:pt>
                <c:pt idx="12">
                  <c:v>20.67811592372774</c:v>
                </c:pt>
                <c:pt idx="13">
                  <c:v>21.85</c:v>
                </c:pt>
                <c:pt idx="14">
                  <c:v>21.43</c:v>
                </c:pt>
                <c:pt idx="15">
                  <c:v>23.14</c:v>
                </c:pt>
                <c:pt idx="16">
                  <c:v>24.74620734758663</c:v>
                </c:pt>
                <c:pt idx="17">
                  <c:v>25.973938262285962</c:v>
                </c:pt>
                <c:pt idx="18">
                  <c:v>27.4168</c:v>
                </c:pt>
                <c:pt idx="19">
                  <c:v>26.281799999999997</c:v>
                </c:pt>
                <c:pt idx="20">
                  <c:v>27.12</c:v>
                </c:pt>
                <c:pt idx="21">
                  <c:v>27.415599999999998</c:v>
                </c:pt>
              </c:numCache>
            </c:numRef>
          </c:val>
          <c:smooth val="0"/>
        </c:ser>
        <c:marker val="1"/>
        <c:axId val="35483265"/>
        <c:axId val="50913930"/>
      </c:lineChart>
      <c:catAx>
        <c:axId val="35483265"/>
        <c:scaling>
          <c:orientation val="minMax"/>
        </c:scaling>
        <c:axPos val="b"/>
        <c:delete val="0"/>
        <c:numFmt formatCode="General" sourceLinked="1"/>
        <c:majorTickMark val="out"/>
        <c:minorTickMark val="none"/>
        <c:tickLblPos val="nextTo"/>
        <c:spPr>
          <a:ln w="3175">
            <a:solidFill>
              <a:srgbClr val="808080"/>
            </a:solidFill>
          </a:ln>
        </c:spPr>
        <c:crossAx val="50913930"/>
        <c:crosses val="autoZero"/>
        <c:auto val="1"/>
        <c:lblOffset val="100"/>
        <c:tickLblSkip val="1"/>
        <c:noMultiLvlLbl val="0"/>
      </c:catAx>
      <c:valAx>
        <c:axId val="50913930"/>
        <c:scaling>
          <c:orientation val="minMax"/>
          <c:max val="10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35483265"/>
        <c:crossesAt val="1"/>
        <c:crossBetween val="between"/>
        <c:dispUnits/>
      </c:valAx>
      <c:spPr>
        <a:solidFill>
          <a:srgbClr val="FFFFFF"/>
        </a:solidFill>
        <a:ln w="3175">
          <a:noFill/>
        </a:ln>
      </c:spPr>
    </c:plotArea>
    <c:legend>
      <c:legendPos val="r"/>
      <c:layout>
        <c:manualLayout>
          <c:xMode val="edge"/>
          <c:yMode val="edge"/>
          <c:x val="0.7035"/>
          <c:y val="0.12975"/>
          <c:w val="0.1455"/>
          <c:h val="0.143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16"/>
          <c:w val="0.9825"/>
          <c:h val="0.92375"/>
        </c:manualLayout>
      </c:layout>
      <c:barChart>
        <c:barDir val="col"/>
        <c:grouping val="stacked"/>
        <c:varyColors val="0"/>
        <c:ser>
          <c:idx val="4"/>
          <c:order val="3"/>
          <c:tx>
            <c:strRef>
              <c:f>Graph3_data!$A$8</c:f>
              <c:strCache>
                <c:ptCount val="1"/>
                <c:pt idx="0">
                  <c:v>Total Privé</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Graph3_data!$B$3:$W$3</c:f>
              <c:numCache>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Graph3_data!$B$8:$W$8</c:f>
              <c:numCache>
                <c:ptCount val="22"/>
                <c:pt idx="0">
                  <c:v>198169</c:v>
                </c:pt>
                <c:pt idx="1">
                  <c:v>211880</c:v>
                </c:pt>
                <c:pt idx="2">
                  <c:v>218767</c:v>
                </c:pt>
                <c:pt idx="3">
                  <c:v>228422</c:v>
                </c:pt>
                <c:pt idx="4">
                  <c:v>237876</c:v>
                </c:pt>
                <c:pt idx="5">
                  <c:v>239806</c:v>
                </c:pt>
                <c:pt idx="6">
                  <c:v>236826</c:v>
                </c:pt>
                <c:pt idx="7">
                  <c:v>233361</c:v>
                </c:pt>
                <c:pt idx="8">
                  <c:v>246717</c:v>
                </c:pt>
                <c:pt idx="9">
                  <c:v>263138</c:v>
                </c:pt>
                <c:pt idx="10">
                  <c:v>274102</c:v>
                </c:pt>
                <c:pt idx="11">
                  <c:v>277691</c:v>
                </c:pt>
                <c:pt idx="12">
                  <c:v>298645</c:v>
                </c:pt>
                <c:pt idx="13">
                  <c:v>288008</c:v>
                </c:pt>
                <c:pt idx="14">
                  <c:v>287719</c:v>
                </c:pt>
                <c:pt idx="15">
                  <c:v>295044</c:v>
                </c:pt>
                <c:pt idx="16">
                  <c:v>306185</c:v>
                </c:pt>
                <c:pt idx="17">
                  <c:v>283184</c:v>
                </c:pt>
                <c:pt idx="18">
                  <c:v>271107.271107</c:v>
                </c:pt>
                <c:pt idx="19">
                  <c:v>272076.727923</c:v>
                </c:pt>
                <c:pt idx="20">
                  <c:v>275402.724597</c:v>
                </c:pt>
                <c:pt idx="21">
                  <c:v>280388</c:v>
                </c:pt>
              </c:numCache>
            </c:numRef>
          </c:val>
        </c:ser>
        <c:overlap val="100"/>
        <c:axId val="55572187"/>
        <c:axId val="30387636"/>
      </c:barChart>
      <c:lineChart>
        <c:grouping val="standard"/>
        <c:varyColors val="0"/>
        <c:ser>
          <c:idx val="1"/>
          <c:order val="0"/>
          <c:tx>
            <c:strRef>
              <c:f>Graph3_data!$A$5</c:f>
              <c:strCache>
                <c:ptCount val="1"/>
                <c:pt idx="0">
                  <c:v>I à III (bac + 2 et plus)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Graph3_data!$B$3:$W$3</c:f>
              <c:numCache>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Graph3_data!$B$5:$W$5</c:f>
              <c:numCache>
                <c:ptCount val="22"/>
                <c:pt idx="0">
                  <c:v>11493.802</c:v>
                </c:pt>
                <c:pt idx="1">
                  <c:v>14619.720000000001</c:v>
                </c:pt>
                <c:pt idx="2">
                  <c:v>17383.067769800313</c:v>
                </c:pt>
                <c:pt idx="3">
                  <c:v>21929.62892966096</c:v>
                </c:pt>
                <c:pt idx="4">
                  <c:v>22679.34907357722</c:v>
                </c:pt>
                <c:pt idx="5">
                  <c:v>26308.529698081264</c:v>
                </c:pt>
                <c:pt idx="6">
                  <c:v>27511.416666248715</c:v>
                </c:pt>
                <c:pt idx="7">
                  <c:v>28620.157409140746</c:v>
                </c:pt>
                <c:pt idx="8">
                  <c:v>31734.569163567383</c:v>
                </c:pt>
                <c:pt idx="9">
                  <c:v>34892.0988</c:v>
                </c:pt>
                <c:pt idx="10">
                  <c:v>41656.71702029415</c:v>
                </c:pt>
                <c:pt idx="11">
                  <c:v>49652.18266269694</c:v>
                </c:pt>
                <c:pt idx="12">
                  <c:v>62629.10618778431</c:v>
                </c:pt>
                <c:pt idx="13">
                  <c:v>71454.7848</c:v>
                </c:pt>
                <c:pt idx="14">
                  <c:v>72677.8194</c:v>
                </c:pt>
                <c:pt idx="15">
                  <c:v>84500.6016</c:v>
                </c:pt>
                <c:pt idx="16">
                  <c:v>94801.68864037884</c:v>
                </c:pt>
                <c:pt idx="17">
                  <c:v>91468.43199999999</c:v>
                </c:pt>
                <c:pt idx="18">
                  <c:v>92202.94848600001</c:v>
                </c:pt>
                <c:pt idx="19">
                  <c:v>92042.832869</c:v>
                </c:pt>
                <c:pt idx="20">
                  <c:v>97089.47200799998</c:v>
                </c:pt>
                <c:pt idx="21">
                  <c:v>101020.14</c:v>
                </c:pt>
              </c:numCache>
            </c:numRef>
          </c:val>
          <c:smooth val="0"/>
        </c:ser>
        <c:ser>
          <c:idx val="2"/>
          <c:order val="1"/>
          <c:tx>
            <c:strRef>
              <c:f>Graph3_data!$A$6</c:f>
              <c:strCache>
                <c:ptCount val="1"/>
                <c:pt idx="0">
                  <c:v>IV (bac pro., BP)</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Graph3_data!$B$3:$W$3</c:f>
              <c:numCache>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Graph3_data!$B$6:$W$6</c:f>
              <c:numCache>
                <c:ptCount val="22"/>
                <c:pt idx="0">
                  <c:v>28139.997999999996</c:v>
                </c:pt>
                <c:pt idx="1">
                  <c:v>33053.28</c:v>
                </c:pt>
                <c:pt idx="2">
                  <c:v>35212.79914740857</c:v>
                </c:pt>
                <c:pt idx="3">
                  <c:v>37721.086890672676</c:v>
                </c:pt>
                <c:pt idx="4">
                  <c:v>40491.95486253591</c:v>
                </c:pt>
                <c:pt idx="5">
                  <c:v>43048.453936230246</c:v>
                </c:pt>
                <c:pt idx="6">
                  <c:v>44582.22576422499</c:v>
                </c:pt>
                <c:pt idx="7">
                  <c:v>44913.5518626481</c:v>
                </c:pt>
                <c:pt idx="8">
                  <c:v>49583.57080598058</c:v>
                </c:pt>
                <c:pt idx="9">
                  <c:v>53180.1898</c:v>
                </c:pt>
                <c:pt idx="10">
                  <c:v>55262.00480951661</c:v>
                </c:pt>
                <c:pt idx="11">
                  <c:v>57305.992282037856</c:v>
                </c:pt>
                <c:pt idx="12">
                  <c:v>62460.852281162566</c:v>
                </c:pt>
                <c:pt idx="13">
                  <c:v>70129.948</c:v>
                </c:pt>
                <c:pt idx="14">
                  <c:v>74490.44910000001</c:v>
                </c:pt>
                <c:pt idx="15">
                  <c:v>70013.9412</c:v>
                </c:pt>
                <c:pt idx="16">
                  <c:v>69654.93834898433</c:v>
                </c:pt>
                <c:pt idx="17">
                  <c:v>62866.848</c:v>
                </c:pt>
                <c:pt idx="18">
                  <c:v>58904.502318</c:v>
                </c:pt>
                <c:pt idx="19">
                  <c:v>58188.835913</c:v>
                </c:pt>
                <c:pt idx="20">
                  <c:v>57417.669858</c:v>
                </c:pt>
                <c:pt idx="21">
                  <c:v>59069.19</c:v>
                </c:pt>
              </c:numCache>
            </c:numRef>
          </c:val>
          <c:smooth val="0"/>
        </c:ser>
        <c:ser>
          <c:idx val="3"/>
          <c:order val="2"/>
          <c:tx>
            <c:strRef>
              <c:f>Graph3_data!$A$7</c:f>
              <c:strCache>
                <c:ptCount val="1"/>
                <c:pt idx="0">
                  <c:v>V (CAP, BEP) *</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Graph3_data!$B$3:$W$3</c:f>
              <c:numCache>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Graph3_data!$B$7:$W$7</c:f>
              <c:numCache>
                <c:ptCount val="22"/>
                <c:pt idx="0">
                  <c:v>158535.2</c:v>
                </c:pt>
                <c:pt idx="1">
                  <c:v>164207</c:v>
                </c:pt>
                <c:pt idx="2">
                  <c:v>166171.13308279112</c:v>
                </c:pt>
                <c:pt idx="3">
                  <c:v>168771.28417966637</c:v>
                </c:pt>
                <c:pt idx="4">
                  <c:v>174704.6960638869</c:v>
                </c:pt>
                <c:pt idx="5">
                  <c:v>170449.0163656885</c:v>
                </c:pt>
                <c:pt idx="6">
                  <c:v>164732.35756952633</c:v>
                </c:pt>
                <c:pt idx="7">
                  <c:v>159827.29072821117</c:v>
                </c:pt>
                <c:pt idx="8">
                  <c:v>165398.86003045205</c:v>
                </c:pt>
                <c:pt idx="9">
                  <c:v>175065.7114</c:v>
                </c:pt>
                <c:pt idx="10">
                  <c:v>177183.27817018924</c:v>
                </c:pt>
                <c:pt idx="11">
                  <c:v>170732.82505526522</c:v>
                </c:pt>
                <c:pt idx="12">
                  <c:v>173555.04153105314</c:v>
                </c:pt>
                <c:pt idx="13">
                  <c:v>146423.2672</c:v>
                </c:pt>
                <c:pt idx="14">
                  <c:v>140579.5034</c:v>
                </c:pt>
                <c:pt idx="15">
                  <c:v>140558.9616</c:v>
                </c:pt>
                <c:pt idx="16">
                  <c:v>141728.37301063683</c:v>
                </c:pt>
                <c:pt idx="17">
                  <c:v>128848.72</c:v>
                </c:pt>
                <c:pt idx="18">
                  <c:v>119999.820303</c:v>
                </c:pt>
                <c:pt idx="19">
                  <c:v>121845.05914099999</c:v>
                </c:pt>
                <c:pt idx="20">
                  <c:v>120895.582731</c:v>
                </c:pt>
                <c:pt idx="21">
                  <c:v>121460.38845</c:v>
                </c:pt>
              </c:numCache>
            </c:numRef>
          </c:val>
          <c:smooth val="0"/>
        </c:ser>
        <c:axId val="55572187"/>
        <c:axId val="30387636"/>
      </c:lineChart>
      <c:catAx>
        <c:axId val="55572187"/>
        <c:scaling>
          <c:orientation val="minMax"/>
        </c:scaling>
        <c:axPos val="b"/>
        <c:delete val="0"/>
        <c:numFmt formatCode="General" sourceLinked="1"/>
        <c:majorTickMark val="out"/>
        <c:minorTickMark val="none"/>
        <c:tickLblPos val="nextTo"/>
        <c:spPr>
          <a:ln w="3175">
            <a:solidFill>
              <a:srgbClr val="000000"/>
            </a:solidFill>
          </a:ln>
        </c:spPr>
        <c:crossAx val="30387636"/>
        <c:crosses val="autoZero"/>
        <c:auto val="1"/>
        <c:lblOffset val="100"/>
        <c:tickLblSkip val="1"/>
        <c:noMultiLvlLbl val="0"/>
      </c:catAx>
      <c:valAx>
        <c:axId val="303876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572187"/>
        <c:crossesAt val="1"/>
        <c:crossBetween val="between"/>
        <c:dispUnits/>
      </c:valAx>
      <c:spPr>
        <a:noFill/>
        <a:ln w="12700">
          <a:solidFill>
            <a:srgbClr val="808080"/>
          </a:solidFill>
        </a:ln>
      </c:spPr>
    </c:plotArea>
    <c:legend>
      <c:legendPos val="r"/>
      <c:layout>
        <c:manualLayout>
          <c:xMode val="edge"/>
          <c:yMode val="edge"/>
          <c:x val="0.2655"/>
          <c:y val="0.96075"/>
          <c:w val="0.5805"/>
          <c:h val="0.03575"/>
        </c:manualLayout>
      </c:layout>
      <c:overlay val="0"/>
      <c:spPr>
        <a:solidFill>
          <a:srgbClr val="FFFFFF"/>
        </a:solid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7 : Répartition des contrats de qualification pour les hommes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53770721"/>
        <c:axId val="14174442"/>
      </c:barChart>
      <c:catAx>
        <c:axId val="53770721"/>
        <c:scaling>
          <c:orientation val="minMax"/>
        </c:scaling>
        <c:axPos val="l"/>
        <c:delete val="0"/>
        <c:numFmt formatCode="General" sourceLinked="1"/>
        <c:majorTickMark val="cross"/>
        <c:minorTickMark val="none"/>
        <c:tickLblPos val="nextTo"/>
        <c:spPr>
          <a:ln w="3175">
            <a:solidFill>
              <a:srgbClr val="000000"/>
            </a:solidFill>
          </a:ln>
        </c:spPr>
        <c:crossAx val="14174442"/>
        <c:crosses val="autoZero"/>
        <c:auto val="0"/>
        <c:lblOffset val="100"/>
        <c:tickLblSkip val="3"/>
        <c:noMultiLvlLbl val="0"/>
      </c:catAx>
      <c:valAx>
        <c:axId val="14174442"/>
        <c:scaling>
          <c:orientation val="minMax"/>
        </c:scaling>
        <c:axPos val="b"/>
        <c:delete val="0"/>
        <c:numFmt formatCode="General" sourceLinked="1"/>
        <c:majorTickMark val="cross"/>
        <c:minorTickMark val="none"/>
        <c:tickLblPos val="nextTo"/>
        <c:spPr>
          <a:ln w="3175">
            <a:solidFill>
              <a:srgbClr val="000000"/>
            </a:solidFill>
          </a:ln>
        </c:spPr>
        <c:crossAx val="53770721"/>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8 : Répartition des contrats de qualification pour les femmes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60461115"/>
        <c:axId val="7279124"/>
      </c:barChart>
      <c:catAx>
        <c:axId val="60461115"/>
        <c:scaling>
          <c:orientation val="minMax"/>
        </c:scaling>
        <c:axPos val="l"/>
        <c:delete val="0"/>
        <c:numFmt formatCode="General" sourceLinked="1"/>
        <c:majorTickMark val="cross"/>
        <c:minorTickMark val="none"/>
        <c:tickLblPos val="nextTo"/>
        <c:spPr>
          <a:ln w="3175">
            <a:solidFill>
              <a:srgbClr val="000000"/>
            </a:solidFill>
          </a:ln>
        </c:spPr>
        <c:crossAx val="7279124"/>
        <c:crosses val="autoZero"/>
        <c:auto val="0"/>
        <c:lblOffset val="100"/>
        <c:tickLblSkip val="3"/>
        <c:noMultiLvlLbl val="0"/>
      </c:catAx>
      <c:valAx>
        <c:axId val="7279124"/>
        <c:scaling>
          <c:orientation val="minMax"/>
        </c:scaling>
        <c:axPos val="b"/>
        <c:delete val="0"/>
        <c:numFmt formatCode="General" sourceLinked="1"/>
        <c:majorTickMark val="cross"/>
        <c:minorTickMark val="none"/>
        <c:tickLblPos val="nextTo"/>
        <c:spPr>
          <a:ln w="3175">
            <a:solidFill>
              <a:srgbClr val="000000"/>
            </a:solidFill>
          </a:ln>
        </c:spPr>
        <c:crossAx val="60461115"/>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7 : Répartition des contrats de qualification pour les hommes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65512117"/>
        <c:axId val="52738142"/>
      </c:barChart>
      <c:catAx>
        <c:axId val="65512117"/>
        <c:scaling>
          <c:orientation val="minMax"/>
        </c:scaling>
        <c:axPos val="l"/>
        <c:delete val="0"/>
        <c:numFmt formatCode="General" sourceLinked="1"/>
        <c:majorTickMark val="cross"/>
        <c:minorTickMark val="none"/>
        <c:tickLblPos val="nextTo"/>
        <c:spPr>
          <a:ln w="3175">
            <a:solidFill>
              <a:srgbClr val="000000"/>
            </a:solidFill>
          </a:ln>
        </c:spPr>
        <c:crossAx val="52738142"/>
        <c:crosses val="autoZero"/>
        <c:auto val="0"/>
        <c:lblOffset val="100"/>
        <c:tickLblSkip val="3"/>
        <c:noMultiLvlLbl val="0"/>
      </c:catAx>
      <c:valAx>
        <c:axId val="52738142"/>
        <c:scaling>
          <c:orientation val="minMax"/>
        </c:scaling>
        <c:axPos val="b"/>
        <c:delete val="0"/>
        <c:numFmt formatCode="General" sourceLinked="1"/>
        <c:majorTickMark val="cross"/>
        <c:minorTickMark val="none"/>
        <c:tickLblPos val="nextTo"/>
        <c:spPr>
          <a:ln w="3175">
            <a:solidFill>
              <a:srgbClr val="000000"/>
            </a:solidFill>
          </a:ln>
        </c:spPr>
        <c:crossAx val="65512117"/>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7 : Répartition des contrats de qualification pour les hommes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4881231"/>
        <c:axId val="43931080"/>
      </c:barChart>
      <c:catAx>
        <c:axId val="4881231"/>
        <c:scaling>
          <c:orientation val="minMax"/>
        </c:scaling>
        <c:axPos val="l"/>
        <c:delete val="0"/>
        <c:numFmt formatCode="General" sourceLinked="1"/>
        <c:majorTickMark val="cross"/>
        <c:minorTickMark val="none"/>
        <c:tickLblPos val="nextTo"/>
        <c:spPr>
          <a:ln w="3175">
            <a:solidFill>
              <a:srgbClr val="000000"/>
            </a:solidFill>
          </a:ln>
        </c:spPr>
        <c:crossAx val="43931080"/>
        <c:crosses val="autoZero"/>
        <c:auto val="0"/>
        <c:lblOffset val="100"/>
        <c:tickLblSkip val="3"/>
        <c:noMultiLvlLbl val="0"/>
      </c:catAx>
      <c:valAx>
        <c:axId val="43931080"/>
        <c:scaling>
          <c:orientation val="minMax"/>
        </c:scaling>
        <c:axPos val="b"/>
        <c:delete val="0"/>
        <c:numFmt formatCode="General" sourceLinked="1"/>
        <c:majorTickMark val="cross"/>
        <c:minorTickMark val="none"/>
        <c:tickLblPos val="nextTo"/>
        <c:spPr>
          <a:ln w="3175">
            <a:solidFill>
              <a:srgbClr val="000000"/>
            </a:solidFill>
          </a:ln>
        </c:spPr>
        <c:crossAx val="4881231"/>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7 : Répartition des contrats de qualification pour les hommes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59835401"/>
        <c:axId val="1647698"/>
      </c:barChart>
      <c:catAx>
        <c:axId val="59835401"/>
        <c:scaling>
          <c:orientation val="minMax"/>
        </c:scaling>
        <c:axPos val="l"/>
        <c:delete val="0"/>
        <c:numFmt formatCode="General" sourceLinked="1"/>
        <c:majorTickMark val="cross"/>
        <c:minorTickMark val="none"/>
        <c:tickLblPos val="nextTo"/>
        <c:spPr>
          <a:ln w="3175">
            <a:solidFill>
              <a:srgbClr val="000000"/>
            </a:solidFill>
          </a:ln>
        </c:spPr>
        <c:crossAx val="1647698"/>
        <c:crosses val="autoZero"/>
        <c:auto val="0"/>
        <c:lblOffset val="100"/>
        <c:tickLblSkip val="3"/>
        <c:noMultiLvlLbl val="0"/>
      </c:catAx>
      <c:valAx>
        <c:axId val="1647698"/>
        <c:scaling>
          <c:orientation val="minMax"/>
        </c:scaling>
        <c:axPos val="b"/>
        <c:delete val="0"/>
        <c:numFmt formatCode="General" sourceLinked="1"/>
        <c:majorTickMark val="cross"/>
        <c:minorTickMark val="none"/>
        <c:tickLblPos val="nextTo"/>
        <c:spPr>
          <a:ln w="3175">
            <a:solidFill>
              <a:srgbClr val="000000"/>
            </a:solidFill>
          </a:ln>
        </c:spPr>
        <c:crossAx val="59835401"/>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8 : Répartition des contrats de qualification pour les femmes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14829283"/>
        <c:axId val="66354684"/>
      </c:barChart>
      <c:catAx>
        <c:axId val="14829283"/>
        <c:scaling>
          <c:orientation val="minMax"/>
        </c:scaling>
        <c:axPos val="l"/>
        <c:delete val="0"/>
        <c:numFmt formatCode="General" sourceLinked="1"/>
        <c:majorTickMark val="cross"/>
        <c:minorTickMark val="none"/>
        <c:tickLblPos val="nextTo"/>
        <c:spPr>
          <a:ln w="3175">
            <a:solidFill>
              <a:srgbClr val="000000"/>
            </a:solidFill>
          </a:ln>
        </c:spPr>
        <c:crossAx val="66354684"/>
        <c:crosses val="autoZero"/>
        <c:auto val="0"/>
        <c:lblOffset val="100"/>
        <c:tickLblSkip val="3"/>
        <c:noMultiLvlLbl val="0"/>
      </c:catAx>
      <c:valAx>
        <c:axId val="66354684"/>
        <c:scaling>
          <c:orientation val="minMax"/>
        </c:scaling>
        <c:axPos val="b"/>
        <c:delete val="0"/>
        <c:numFmt formatCode="General" sourceLinked="1"/>
        <c:majorTickMark val="cross"/>
        <c:minorTickMark val="none"/>
        <c:tickLblPos val="nextTo"/>
        <c:spPr>
          <a:ln w="3175">
            <a:solidFill>
              <a:srgbClr val="000000"/>
            </a:solidFill>
          </a:ln>
        </c:spPr>
        <c:crossAx val="14829283"/>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7 : Répartition des contrats de qualification pour les hommes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60321245"/>
        <c:axId val="6020294"/>
      </c:barChart>
      <c:catAx>
        <c:axId val="60321245"/>
        <c:scaling>
          <c:orientation val="minMax"/>
        </c:scaling>
        <c:axPos val="l"/>
        <c:delete val="0"/>
        <c:numFmt formatCode="General" sourceLinked="1"/>
        <c:majorTickMark val="cross"/>
        <c:minorTickMark val="none"/>
        <c:tickLblPos val="nextTo"/>
        <c:spPr>
          <a:ln w="3175">
            <a:solidFill>
              <a:srgbClr val="000000"/>
            </a:solidFill>
          </a:ln>
        </c:spPr>
        <c:crossAx val="6020294"/>
        <c:crosses val="autoZero"/>
        <c:auto val="0"/>
        <c:lblOffset val="100"/>
        <c:tickLblSkip val="3"/>
        <c:noMultiLvlLbl val="0"/>
      </c:catAx>
      <c:valAx>
        <c:axId val="6020294"/>
        <c:scaling>
          <c:orientation val="minMax"/>
        </c:scaling>
        <c:axPos val="b"/>
        <c:delete val="0"/>
        <c:numFmt formatCode="General" sourceLinked="1"/>
        <c:majorTickMark val="cross"/>
        <c:minorTickMark val="none"/>
        <c:tickLblPos val="nextTo"/>
        <c:spPr>
          <a:ln w="3175">
            <a:solidFill>
              <a:srgbClr val="000000"/>
            </a:solidFill>
          </a:ln>
        </c:spPr>
        <c:crossAx val="60321245"/>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Graphique 7 : Répartition des contrats de qualification pour les hommes selon les grands secteurs d'activités (NAF 16) el le niveau de formation à l'entrée (en %)</a:t>
            </a:r>
          </a:p>
        </c:rich>
      </c:tx>
      <c:layout/>
      <c:spPr>
        <a:noFill/>
        <a:ln>
          <a:noFill/>
        </a:ln>
      </c:spPr>
    </c:title>
    <c:plotArea>
      <c:layout/>
      <c:barChart>
        <c:barDir val="bar"/>
        <c:grouping val="percentStacked"/>
        <c:varyColors val="0"/>
        <c:ser>
          <c:idx val="0"/>
          <c:order val="0"/>
          <c:tx>
            <c:v>#REF!</c:v>
          </c:tx>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v>#REF!</c:v>
          </c:tx>
          <c:spPr>
            <a:pattFill prst="ltDnDiag">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2"/>
          <c:tx>
            <c:v>#REF!</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3"/>
          <c:order val="3"/>
          <c:tx>
            <c:v>#REF!</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overlap val="100"/>
        <c:axId val="54182647"/>
        <c:axId val="17881776"/>
      </c:barChart>
      <c:catAx>
        <c:axId val="54182647"/>
        <c:scaling>
          <c:orientation val="minMax"/>
        </c:scaling>
        <c:axPos val="l"/>
        <c:delete val="0"/>
        <c:numFmt formatCode="General" sourceLinked="1"/>
        <c:majorTickMark val="cross"/>
        <c:minorTickMark val="none"/>
        <c:tickLblPos val="nextTo"/>
        <c:spPr>
          <a:ln w="3175">
            <a:solidFill>
              <a:srgbClr val="000000"/>
            </a:solidFill>
          </a:ln>
        </c:spPr>
        <c:crossAx val="17881776"/>
        <c:crosses val="autoZero"/>
        <c:auto val="0"/>
        <c:lblOffset val="100"/>
        <c:tickLblSkip val="3"/>
        <c:noMultiLvlLbl val="0"/>
      </c:catAx>
      <c:valAx>
        <c:axId val="17881776"/>
        <c:scaling>
          <c:orientation val="minMax"/>
        </c:scaling>
        <c:axPos val="b"/>
        <c:delete val="0"/>
        <c:numFmt formatCode="General" sourceLinked="1"/>
        <c:majorTickMark val="cross"/>
        <c:minorTickMark val="none"/>
        <c:tickLblPos val="nextTo"/>
        <c:spPr>
          <a:ln w="3175">
            <a:solidFill>
              <a:srgbClr val="000000"/>
            </a:solidFill>
          </a:ln>
        </c:spPr>
        <c:crossAx val="54182647"/>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Scale="8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95"/>
  </sheetViews>
  <pageMargins left="0.787401575" right="0.787401575" top="0.984251969" bottom="0.984251969"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 Id="rId10" Type="http://schemas.openxmlformats.org/officeDocument/2006/relationships/chart" Target="/xl/charts/chart11.xml" /><Relationship Id="rId11" Type="http://schemas.openxmlformats.org/officeDocument/2006/relationships/chart" Target="/xl/charts/chart12.xml" /><Relationship Id="rId12" Type="http://schemas.openxmlformats.org/officeDocument/2006/relationships/chart" Target="/xl/charts/chart13.xml" /><Relationship Id="rId13" Type="http://schemas.openxmlformats.org/officeDocument/2006/relationships/chart" Target="/xl/charts/chart14.xml" /><Relationship Id="rId14" Type="http://schemas.openxmlformats.org/officeDocument/2006/relationships/chart" Target="/xl/charts/chart15.xml" /><Relationship Id="rId15" Type="http://schemas.openxmlformats.org/officeDocument/2006/relationships/chart" Target="/xl/charts/chart16.xml" /><Relationship Id="rId16"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xdr:col>
      <xdr:colOff>0</xdr:colOff>
      <xdr:row>3</xdr:row>
      <xdr:rowOff>0</xdr:rowOff>
    </xdr:to>
    <xdr:graphicFrame>
      <xdr:nvGraphicFramePr>
        <xdr:cNvPr id="1" name="Graphique 1"/>
        <xdr:cNvGraphicFramePr/>
      </xdr:nvGraphicFramePr>
      <xdr:xfrm>
        <a:off x="3067050" y="1181100"/>
        <a:ext cx="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xdr:row>
      <xdr:rowOff>0</xdr:rowOff>
    </xdr:from>
    <xdr:to>
      <xdr:col>1</xdr:col>
      <xdr:colOff>0</xdr:colOff>
      <xdr:row>3</xdr:row>
      <xdr:rowOff>0</xdr:rowOff>
    </xdr:to>
    <xdr:graphicFrame>
      <xdr:nvGraphicFramePr>
        <xdr:cNvPr id="2" name="Graphique 2"/>
        <xdr:cNvGraphicFramePr/>
      </xdr:nvGraphicFramePr>
      <xdr:xfrm>
        <a:off x="3067050" y="1181100"/>
        <a:ext cx="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xdr:row>
      <xdr:rowOff>0</xdr:rowOff>
    </xdr:from>
    <xdr:to>
      <xdr:col>1</xdr:col>
      <xdr:colOff>0</xdr:colOff>
      <xdr:row>3</xdr:row>
      <xdr:rowOff>0</xdr:rowOff>
    </xdr:to>
    <xdr:graphicFrame>
      <xdr:nvGraphicFramePr>
        <xdr:cNvPr id="3" name="Graphique 3"/>
        <xdr:cNvGraphicFramePr/>
      </xdr:nvGraphicFramePr>
      <xdr:xfrm>
        <a:off x="3067050" y="1181100"/>
        <a:ext cx="0" cy="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xdr:row>
      <xdr:rowOff>0</xdr:rowOff>
    </xdr:from>
    <xdr:to>
      <xdr:col>1</xdr:col>
      <xdr:colOff>0</xdr:colOff>
      <xdr:row>3</xdr:row>
      <xdr:rowOff>0</xdr:rowOff>
    </xdr:to>
    <xdr:graphicFrame>
      <xdr:nvGraphicFramePr>
        <xdr:cNvPr id="4" name="Graphique 4"/>
        <xdr:cNvGraphicFramePr/>
      </xdr:nvGraphicFramePr>
      <xdr:xfrm>
        <a:off x="3067050" y="1181100"/>
        <a:ext cx="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33</xdr:row>
      <xdr:rowOff>0</xdr:rowOff>
    </xdr:from>
    <xdr:to>
      <xdr:col>1</xdr:col>
      <xdr:colOff>0</xdr:colOff>
      <xdr:row>33</xdr:row>
      <xdr:rowOff>0</xdr:rowOff>
    </xdr:to>
    <xdr:graphicFrame>
      <xdr:nvGraphicFramePr>
        <xdr:cNvPr id="5" name="Graphique 5"/>
        <xdr:cNvGraphicFramePr/>
      </xdr:nvGraphicFramePr>
      <xdr:xfrm>
        <a:off x="3067050" y="6962775"/>
        <a:ext cx="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33</xdr:row>
      <xdr:rowOff>0</xdr:rowOff>
    </xdr:from>
    <xdr:to>
      <xdr:col>1</xdr:col>
      <xdr:colOff>0</xdr:colOff>
      <xdr:row>33</xdr:row>
      <xdr:rowOff>0</xdr:rowOff>
    </xdr:to>
    <xdr:graphicFrame>
      <xdr:nvGraphicFramePr>
        <xdr:cNvPr id="6" name="Graphique 6"/>
        <xdr:cNvGraphicFramePr/>
      </xdr:nvGraphicFramePr>
      <xdr:xfrm>
        <a:off x="3067050" y="6962775"/>
        <a:ext cx="0" cy="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33</xdr:row>
      <xdr:rowOff>0</xdr:rowOff>
    </xdr:from>
    <xdr:to>
      <xdr:col>1</xdr:col>
      <xdr:colOff>0</xdr:colOff>
      <xdr:row>33</xdr:row>
      <xdr:rowOff>0</xdr:rowOff>
    </xdr:to>
    <xdr:graphicFrame>
      <xdr:nvGraphicFramePr>
        <xdr:cNvPr id="7" name="Graphique 7"/>
        <xdr:cNvGraphicFramePr/>
      </xdr:nvGraphicFramePr>
      <xdr:xfrm>
        <a:off x="3067050" y="6962775"/>
        <a:ext cx="0" cy="0"/>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33</xdr:row>
      <xdr:rowOff>0</xdr:rowOff>
    </xdr:from>
    <xdr:to>
      <xdr:col>1</xdr:col>
      <xdr:colOff>0</xdr:colOff>
      <xdr:row>33</xdr:row>
      <xdr:rowOff>0</xdr:rowOff>
    </xdr:to>
    <xdr:graphicFrame>
      <xdr:nvGraphicFramePr>
        <xdr:cNvPr id="8" name="Graphique 8"/>
        <xdr:cNvGraphicFramePr/>
      </xdr:nvGraphicFramePr>
      <xdr:xfrm>
        <a:off x="3067050" y="6962775"/>
        <a:ext cx="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3</xdr:row>
      <xdr:rowOff>0</xdr:rowOff>
    </xdr:from>
    <xdr:to>
      <xdr:col>1</xdr:col>
      <xdr:colOff>0</xdr:colOff>
      <xdr:row>3</xdr:row>
      <xdr:rowOff>0</xdr:rowOff>
    </xdr:to>
    <xdr:graphicFrame>
      <xdr:nvGraphicFramePr>
        <xdr:cNvPr id="9" name="Graphique 9"/>
        <xdr:cNvGraphicFramePr/>
      </xdr:nvGraphicFramePr>
      <xdr:xfrm>
        <a:off x="3067050" y="1181100"/>
        <a:ext cx="0" cy="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3</xdr:row>
      <xdr:rowOff>0</xdr:rowOff>
    </xdr:from>
    <xdr:to>
      <xdr:col>1</xdr:col>
      <xdr:colOff>0</xdr:colOff>
      <xdr:row>3</xdr:row>
      <xdr:rowOff>0</xdr:rowOff>
    </xdr:to>
    <xdr:graphicFrame>
      <xdr:nvGraphicFramePr>
        <xdr:cNvPr id="10" name="Graphique 10"/>
        <xdr:cNvGraphicFramePr/>
      </xdr:nvGraphicFramePr>
      <xdr:xfrm>
        <a:off x="3067050" y="1181100"/>
        <a:ext cx="0" cy="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3</xdr:row>
      <xdr:rowOff>0</xdr:rowOff>
    </xdr:from>
    <xdr:to>
      <xdr:col>1</xdr:col>
      <xdr:colOff>0</xdr:colOff>
      <xdr:row>3</xdr:row>
      <xdr:rowOff>0</xdr:rowOff>
    </xdr:to>
    <xdr:graphicFrame>
      <xdr:nvGraphicFramePr>
        <xdr:cNvPr id="11" name="Graphique 11"/>
        <xdr:cNvGraphicFramePr/>
      </xdr:nvGraphicFramePr>
      <xdr:xfrm>
        <a:off x="3067050" y="1181100"/>
        <a:ext cx="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3</xdr:row>
      <xdr:rowOff>0</xdr:rowOff>
    </xdr:from>
    <xdr:to>
      <xdr:col>1</xdr:col>
      <xdr:colOff>0</xdr:colOff>
      <xdr:row>3</xdr:row>
      <xdr:rowOff>0</xdr:rowOff>
    </xdr:to>
    <xdr:graphicFrame>
      <xdr:nvGraphicFramePr>
        <xdr:cNvPr id="12" name="Graphique 12"/>
        <xdr:cNvGraphicFramePr/>
      </xdr:nvGraphicFramePr>
      <xdr:xfrm>
        <a:off x="3067050" y="1181100"/>
        <a:ext cx="0" cy="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33</xdr:row>
      <xdr:rowOff>0</xdr:rowOff>
    </xdr:from>
    <xdr:to>
      <xdr:col>1</xdr:col>
      <xdr:colOff>0</xdr:colOff>
      <xdr:row>33</xdr:row>
      <xdr:rowOff>0</xdr:rowOff>
    </xdr:to>
    <xdr:graphicFrame>
      <xdr:nvGraphicFramePr>
        <xdr:cNvPr id="13" name="Graphique 13"/>
        <xdr:cNvGraphicFramePr/>
      </xdr:nvGraphicFramePr>
      <xdr:xfrm>
        <a:off x="3067050" y="6962775"/>
        <a:ext cx="0" cy="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33</xdr:row>
      <xdr:rowOff>0</xdr:rowOff>
    </xdr:from>
    <xdr:to>
      <xdr:col>1</xdr:col>
      <xdr:colOff>0</xdr:colOff>
      <xdr:row>33</xdr:row>
      <xdr:rowOff>0</xdr:rowOff>
    </xdr:to>
    <xdr:graphicFrame>
      <xdr:nvGraphicFramePr>
        <xdr:cNvPr id="14" name="Graphique 14"/>
        <xdr:cNvGraphicFramePr/>
      </xdr:nvGraphicFramePr>
      <xdr:xfrm>
        <a:off x="3067050" y="6962775"/>
        <a:ext cx="0" cy="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33</xdr:row>
      <xdr:rowOff>0</xdr:rowOff>
    </xdr:from>
    <xdr:to>
      <xdr:col>1</xdr:col>
      <xdr:colOff>0</xdr:colOff>
      <xdr:row>33</xdr:row>
      <xdr:rowOff>0</xdr:rowOff>
    </xdr:to>
    <xdr:graphicFrame>
      <xdr:nvGraphicFramePr>
        <xdr:cNvPr id="15" name="Graphique 15"/>
        <xdr:cNvGraphicFramePr/>
      </xdr:nvGraphicFramePr>
      <xdr:xfrm>
        <a:off x="3067050" y="6962775"/>
        <a:ext cx="0" cy="0"/>
      </xdr:xfrm>
      <a:graphic>
        <a:graphicData uri="http://schemas.openxmlformats.org/drawingml/2006/chart">
          <c:chart xmlns:c="http://schemas.openxmlformats.org/drawingml/2006/chart" r:id="rId15"/>
        </a:graphicData>
      </a:graphic>
    </xdr:graphicFrame>
    <xdr:clientData/>
  </xdr:twoCellAnchor>
  <xdr:twoCellAnchor>
    <xdr:from>
      <xdr:col>1</xdr:col>
      <xdr:colOff>0</xdr:colOff>
      <xdr:row>33</xdr:row>
      <xdr:rowOff>0</xdr:rowOff>
    </xdr:from>
    <xdr:to>
      <xdr:col>1</xdr:col>
      <xdr:colOff>0</xdr:colOff>
      <xdr:row>33</xdr:row>
      <xdr:rowOff>0</xdr:rowOff>
    </xdr:to>
    <xdr:graphicFrame>
      <xdr:nvGraphicFramePr>
        <xdr:cNvPr id="16" name="Graphique 16"/>
        <xdr:cNvGraphicFramePr/>
      </xdr:nvGraphicFramePr>
      <xdr:xfrm>
        <a:off x="3067050" y="6962775"/>
        <a:ext cx="0" cy="0"/>
      </xdr:xfrm>
      <a:graphic>
        <a:graphicData uri="http://schemas.openxmlformats.org/drawingml/2006/chart">
          <c:chart xmlns:c="http://schemas.openxmlformats.org/drawingml/2006/chart" r:id="rId1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15000"/>
    <xdr:graphicFrame>
      <xdr:nvGraphicFramePr>
        <xdr:cNvPr id="1" name="Shape 1025"/>
        <xdr:cNvGraphicFramePr/>
      </xdr:nvGraphicFramePr>
      <xdr:xfrm>
        <a:off x="0" y="0"/>
        <a:ext cx="9201150"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23"/>
  <sheetViews>
    <sheetView zoomScalePageLayoutView="0" workbookViewId="0" topLeftCell="A1">
      <pane xSplit="1" ySplit="3" topLeftCell="N4" activePane="bottomRight" state="frozen"/>
      <selection pane="topLeft" activeCell="A1" sqref="A1"/>
      <selection pane="topRight" activeCell="B1" sqref="B1"/>
      <selection pane="bottomLeft" activeCell="A4" sqref="A4"/>
      <selection pane="bottomRight" activeCell="A1" sqref="A1"/>
    </sheetView>
  </sheetViews>
  <sheetFormatPr defaultColWidth="11.421875" defaultRowHeight="12.75"/>
  <cols>
    <col min="1" max="1" width="39.7109375" style="0" customWidth="1"/>
    <col min="10" max="23" width="11.421875" style="22" customWidth="1"/>
  </cols>
  <sheetData>
    <row r="1" ht="12.75">
      <c r="A1" s="298" t="s">
        <v>219</v>
      </c>
    </row>
    <row r="3" spans="1:23" ht="12.75">
      <c r="A3" s="24"/>
      <c r="B3" s="159">
        <v>1996</v>
      </c>
      <c r="C3" s="159">
        <v>1997</v>
      </c>
      <c r="D3" s="159">
        <v>1998</v>
      </c>
      <c r="E3" s="159">
        <v>1999</v>
      </c>
      <c r="F3" s="159">
        <v>2000</v>
      </c>
      <c r="G3" s="159">
        <v>2001</v>
      </c>
      <c r="H3" s="159">
        <v>2002</v>
      </c>
      <c r="I3" s="159">
        <v>2003</v>
      </c>
      <c r="J3" s="159">
        <v>2004</v>
      </c>
      <c r="K3" s="159">
        <v>2005</v>
      </c>
      <c r="L3" s="159">
        <v>2006</v>
      </c>
      <c r="M3" s="159">
        <v>2007</v>
      </c>
      <c r="N3" s="159">
        <v>2008</v>
      </c>
      <c r="O3" s="159">
        <v>2009</v>
      </c>
      <c r="P3" s="159">
        <v>2010</v>
      </c>
      <c r="Q3" s="159">
        <v>2011</v>
      </c>
      <c r="R3" s="159">
        <v>2012</v>
      </c>
      <c r="S3" s="159">
        <v>2013</v>
      </c>
      <c r="T3" s="159">
        <v>2014</v>
      </c>
      <c r="U3" s="159">
        <v>2015</v>
      </c>
      <c r="V3" s="159">
        <v>2016</v>
      </c>
      <c r="W3" s="159">
        <v>2017</v>
      </c>
    </row>
    <row r="4" spans="1:23" ht="12.75">
      <c r="A4" s="25" t="s">
        <v>135</v>
      </c>
      <c r="B4" s="170">
        <v>4403.731392420344</v>
      </c>
      <c r="C4" s="170">
        <v>4445.223791039863</v>
      </c>
      <c r="D4" s="170">
        <v>5274.490978037081</v>
      </c>
      <c r="E4" s="170">
        <v>5383.884281581485</v>
      </c>
      <c r="F4" s="170">
        <v>6037.611979247568</v>
      </c>
      <c r="G4" s="170">
        <v>5913.486437792033</v>
      </c>
      <c r="H4" s="170">
        <v>5754.778677217769</v>
      </c>
      <c r="I4" s="170">
        <v>5869.00623759569</v>
      </c>
      <c r="J4" s="262">
        <v>5899.065355973458</v>
      </c>
      <c r="K4" s="262">
        <v>6138.602691707016</v>
      </c>
      <c r="L4" s="262">
        <v>5597.984010465875</v>
      </c>
      <c r="M4" s="262">
        <v>11298.666064135467</v>
      </c>
      <c r="N4" s="262">
        <v>7763.006267521735</v>
      </c>
      <c r="O4" s="262">
        <v>6982.155426802093</v>
      </c>
      <c r="P4" s="262">
        <v>7906.1565157099585</v>
      </c>
      <c r="Q4" s="262">
        <v>8169.866593045685</v>
      </c>
      <c r="R4" s="262">
        <v>9084.379973401714</v>
      </c>
      <c r="S4" s="262">
        <v>8098.716629792778</v>
      </c>
      <c r="T4" s="262">
        <v>8867.909969999999</v>
      </c>
      <c r="U4" s="262">
        <v>9605.406408</v>
      </c>
      <c r="V4" s="262">
        <v>9356.816925</v>
      </c>
      <c r="W4" s="262">
        <f>'Tab 1'!E6/100*'Tab 1'!$E$4</f>
        <v>10053.31174</v>
      </c>
    </row>
    <row r="5" spans="1:23" ht="12.75">
      <c r="A5" s="25" t="s">
        <v>136</v>
      </c>
      <c r="B5" s="37">
        <v>44734.299559398845</v>
      </c>
      <c r="C5" s="37">
        <v>50004.54856815153</v>
      </c>
      <c r="D5" s="37">
        <v>51047.122620315844</v>
      </c>
      <c r="E5" s="37">
        <v>53128.131147540975</v>
      </c>
      <c r="F5" s="37">
        <v>54562.670477492306</v>
      </c>
      <c r="G5" s="37">
        <v>54061.75296982657</v>
      </c>
      <c r="H5" s="37">
        <v>51746.50483292179</v>
      </c>
      <c r="I5" s="37">
        <v>50060.54026084491</v>
      </c>
      <c r="J5" s="168">
        <v>51904.864492480665</v>
      </c>
      <c r="K5" s="168">
        <v>54814.56577742745</v>
      </c>
      <c r="L5" s="168">
        <v>56565.77102474103</v>
      </c>
      <c r="M5" s="168">
        <v>58919.03932795034</v>
      </c>
      <c r="N5" s="168">
        <v>62489.20610080723</v>
      </c>
      <c r="O5" s="168">
        <v>57834.451111476</v>
      </c>
      <c r="P5" s="168">
        <v>58925.77329327283</v>
      </c>
      <c r="Q5" s="168">
        <v>61039.6830616767</v>
      </c>
      <c r="R5" s="168">
        <v>64917.99616455667</v>
      </c>
      <c r="S5" s="168">
        <v>62499.59594691748</v>
      </c>
      <c r="T5" s="168">
        <v>59817.04848</v>
      </c>
      <c r="U5" s="168">
        <v>60248.730879999996</v>
      </c>
      <c r="V5" s="168">
        <v>61753.614689999995</v>
      </c>
      <c r="W5" s="168">
        <f>'Tab 1'!E7/100*'Tab 1'!$E$4</f>
        <v>61194.681</v>
      </c>
    </row>
    <row r="6" spans="1:23" ht="12.75">
      <c r="A6" s="25" t="s">
        <v>20</v>
      </c>
      <c r="B6" s="37">
        <v>38963.78042370138</v>
      </c>
      <c r="C6" s="37">
        <v>42366.324240799055</v>
      </c>
      <c r="D6" s="37">
        <v>44647.213695499784</v>
      </c>
      <c r="E6" s="37">
        <v>47459.475409836065</v>
      </c>
      <c r="F6" s="37">
        <v>51365.27335425145</v>
      </c>
      <c r="G6" s="37">
        <v>50706.18770293815</v>
      </c>
      <c r="H6" s="37">
        <v>50182.832646889896</v>
      </c>
      <c r="I6" s="37">
        <v>51332.362489367726</v>
      </c>
      <c r="J6" s="168">
        <v>57127.163715916664</v>
      </c>
      <c r="K6" s="168">
        <v>59985.6783072306</v>
      </c>
      <c r="L6" s="168">
        <v>62933.66826419499</v>
      </c>
      <c r="M6" s="168">
        <v>65849.29824868056</v>
      </c>
      <c r="N6" s="168">
        <v>73533.08356957775</v>
      </c>
      <c r="O6" s="168">
        <v>62886.68968590932</v>
      </c>
      <c r="P6" s="168">
        <v>61535.493246887</v>
      </c>
      <c r="Q6" s="168">
        <v>60212.435143023096</v>
      </c>
      <c r="R6" s="168">
        <v>60202.57753547051</v>
      </c>
      <c r="S6" s="168">
        <v>52964.48193709063</v>
      </c>
      <c r="T6" s="168">
        <v>45727.61769000001</v>
      </c>
      <c r="U6" s="168">
        <v>43393.56073</v>
      </c>
      <c r="V6" s="168">
        <v>43362.20234999999</v>
      </c>
      <c r="W6" s="168">
        <f>'Tab 1'!E14/100*'Tab 1'!$E$4</f>
        <v>44915.35371999999</v>
      </c>
    </row>
    <row r="7" spans="1:23" ht="12.75">
      <c r="A7" s="26" t="s">
        <v>22</v>
      </c>
      <c r="B7" s="38">
        <v>110067.18862447943</v>
      </c>
      <c r="C7" s="38">
        <v>115063.90340000956</v>
      </c>
      <c r="D7" s="38">
        <v>117798.17270614729</v>
      </c>
      <c r="E7" s="38">
        <v>122450.50916104147</v>
      </c>
      <c r="F7" s="38">
        <v>125910.44418900867</v>
      </c>
      <c r="G7" s="38">
        <v>129124.57288944325</v>
      </c>
      <c r="H7" s="38">
        <v>129141.88384297054</v>
      </c>
      <c r="I7" s="38">
        <v>126099.09101219167</v>
      </c>
      <c r="J7" s="263">
        <v>131785.9064356292</v>
      </c>
      <c r="K7" s="263">
        <v>142199.15322363493</v>
      </c>
      <c r="L7" s="263">
        <v>149004.57670059812</v>
      </c>
      <c r="M7" s="263">
        <v>141623.99635923363</v>
      </c>
      <c r="N7" s="263">
        <v>154859.70406209328</v>
      </c>
      <c r="O7" s="263">
        <v>160304.70377581258</v>
      </c>
      <c r="P7" s="263">
        <v>159351.5769441302</v>
      </c>
      <c r="Q7" s="263">
        <v>165622.01520225452</v>
      </c>
      <c r="R7" s="263">
        <v>171980.0463265711</v>
      </c>
      <c r="S7" s="263">
        <v>159621.20548619912</v>
      </c>
      <c r="T7" s="263">
        <v>156694.42386</v>
      </c>
      <c r="U7" s="263">
        <v>158829.301982</v>
      </c>
      <c r="V7" s="263">
        <v>160930.366035</v>
      </c>
      <c r="W7" s="263">
        <f>W8-SUM(W4:W6)</f>
        <v>164224.65354</v>
      </c>
    </row>
    <row r="8" spans="1:23" ht="12.75">
      <c r="A8" s="26" t="s">
        <v>24</v>
      </c>
      <c r="B8" s="38">
        <v>198169</v>
      </c>
      <c r="C8" s="38">
        <v>211880</v>
      </c>
      <c r="D8" s="39">
        <v>218767</v>
      </c>
      <c r="E8" s="39">
        <v>228422</v>
      </c>
      <c r="F8" s="38">
        <v>237876</v>
      </c>
      <c r="G8" s="38">
        <v>239806</v>
      </c>
      <c r="H8" s="39">
        <v>236826</v>
      </c>
      <c r="I8" s="39">
        <v>233361</v>
      </c>
      <c r="J8" s="263">
        <v>246717</v>
      </c>
      <c r="K8" s="263">
        <v>263138</v>
      </c>
      <c r="L8" s="264">
        <v>274102</v>
      </c>
      <c r="M8" s="264">
        <v>277691</v>
      </c>
      <c r="N8" s="263">
        <v>298645</v>
      </c>
      <c r="O8" s="263">
        <v>288008</v>
      </c>
      <c r="P8" s="264">
        <v>287719</v>
      </c>
      <c r="Q8" s="264">
        <v>295044</v>
      </c>
      <c r="R8" s="263">
        <v>306185</v>
      </c>
      <c r="S8" s="263">
        <v>283184</v>
      </c>
      <c r="T8" s="264">
        <v>271107</v>
      </c>
      <c r="U8" s="264">
        <v>272077</v>
      </c>
      <c r="V8" s="263">
        <v>275403</v>
      </c>
      <c r="W8" s="263">
        <v>280388</v>
      </c>
    </row>
    <row r="9" ht="12.75">
      <c r="A9" s="1" t="s">
        <v>216</v>
      </c>
    </row>
    <row r="10" spans="1:6" ht="12.75">
      <c r="A10" s="266" t="s">
        <v>132</v>
      </c>
      <c r="B10" s="266"/>
      <c r="C10" s="266"/>
      <c r="D10" s="266"/>
      <c r="E10" s="266"/>
      <c r="F10" s="266"/>
    </row>
    <row r="11" ht="12.75">
      <c r="A11" s="1" t="s">
        <v>126</v>
      </c>
    </row>
    <row r="23" spans="22:23" ht="12.75">
      <c r="V23" s="265"/>
      <c r="W23" s="265"/>
    </row>
  </sheetData>
  <sheetProtection/>
  <mergeCells count="1">
    <mergeCell ref="A10:F10"/>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15"/>
  <sheetViews>
    <sheetView zoomScaleSheetLayoutView="130" zoomScalePageLayoutView="0" workbookViewId="0" topLeftCell="A1">
      <selection activeCell="A1" sqref="A1:F1"/>
    </sheetView>
  </sheetViews>
  <sheetFormatPr defaultColWidth="11.421875" defaultRowHeight="12.75"/>
  <cols>
    <col min="1" max="1" width="38.8515625" style="165" customWidth="1"/>
    <col min="2" max="16384" width="11.421875" style="165" customWidth="1"/>
  </cols>
  <sheetData>
    <row r="1" spans="1:6" ht="15" customHeight="1">
      <c r="A1" s="304" t="s">
        <v>172</v>
      </c>
      <c r="B1" s="305"/>
      <c r="C1" s="305"/>
      <c r="D1" s="305"/>
      <c r="E1" s="305"/>
      <c r="F1" s="305"/>
    </row>
    <row r="2" spans="1:6" ht="12.75">
      <c r="A2" s="176"/>
      <c r="B2" s="177"/>
      <c r="C2" s="177"/>
      <c r="D2" s="177"/>
      <c r="E2" s="177"/>
      <c r="F2" s="177"/>
    </row>
    <row r="3" spans="1:6" ht="12.75">
      <c r="A3" s="284" t="s">
        <v>79</v>
      </c>
      <c r="B3" s="286" t="s">
        <v>8</v>
      </c>
      <c r="C3" s="287"/>
      <c r="D3" s="287"/>
      <c r="E3" s="287"/>
      <c r="F3" s="288"/>
    </row>
    <row r="4" spans="1:8" ht="30.75" customHeight="1">
      <c r="A4" s="285"/>
      <c r="B4" s="178" t="s">
        <v>104</v>
      </c>
      <c r="C4" s="178" t="s">
        <v>105</v>
      </c>
      <c r="D4" s="179" t="s">
        <v>106</v>
      </c>
      <c r="E4" s="178" t="s">
        <v>125</v>
      </c>
      <c r="F4" s="180" t="s">
        <v>7</v>
      </c>
      <c r="G4" s="181"/>
      <c r="H4" s="182"/>
    </row>
    <row r="5" spans="1:6" ht="12.75">
      <c r="A5" s="183" t="s">
        <v>3</v>
      </c>
      <c r="B5" s="184">
        <v>5.5797</v>
      </c>
      <c r="C5" s="184">
        <v>10.1927</v>
      </c>
      <c r="D5" s="184">
        <v>10.973</v>
      </c>
      <c r="E5" s="184">
        <v>5.301</v>
      </c>
      <c r="F5" s="185">
        <v>8.6605</v>
      </c>
    </row>
    <row r="6" spans="1:6" ht="12.75">
      <c r="A6" s="183" t="s">
        <v>4</v>
      </c>
      <c r="B6" s="184">
        <v>3.2308</v>
      </c>
      <c r="C6" s="184">
        <v>6.1776</v>
      </c>
      <c r="D6" s="184">
        <v>5.5428</v>
      </c>
      <c r="E6" s="184">
        <v>3.564</v>
      </c>
      <c r="F6" s="185">
        <v>5.0431</v>
      </c>
    </row>
    <row r="7" spans="1:6" ht="12.75">
      <c r="A7" s="183" t="s">
        <v>5</v>
      </c>
      <c r="B7" s="184">
        <v>6.2391</v>
      </c>
      <c r="C7" s="184">
        <v>10.3727</v>
      </c>
      <c r="D7" s="184">
        <v>10.9299</v>
      </c>
      <c r="E7" s="184">
        <v>7.741</v>
      </c>
      <c r="F7" s="185">
        <v>9.1083</v>
      </c>
    </row>
    <row r="8" spans="1:6" ht="12.75">
      <c r="A8" s="183" t="s">
        <v>9</v>
      </c>
      <c r="B8" s="184">
        <v>0.0055</v>
      </c>
      <c r="C8" s="184">
        <v>3.4814</v>
      </c>
      <c r="D8" s="184">
        <v>4.3384</v>
      </c>
      <c r="E8" s="184">
        <v>3.5967</v>
      </c>
      <c r="F8" s="185">
        <v>2.7142</v>
      </c>
    </row>
    <row r="9" spans="1:6" ht="12.75">
      <c r="A9" s="183" t="s">
        <v>10</v>
      </c>
      <c r="B9" s="184">
        <v>0.0249</v>
      </c>
      <c r="C9" s="184">
        <v>3.8556</v>
      </c>
      <c r="D9" s="184">
        <v>6.5895</v>
      </c>
      <c r="E9" s="184">
        <v>7.2833</v>
      </c>
      <c r="F9" s="185" t="s">
        <v>175</v>
      </c>
    </row>
    <row r="10" spans="1:6" ht="13.5" thickBot="1">
      <c r="A10" s="186" t="s">
        <v>143</v>
      </c>
      <c r="B10" s="187">
        <v>15.08</v>
      </c>
      <c r="C10" s="187">
        <v>34.0801</v>
      </c>
      <c r="D10" s="187">
        <v>38.3736</v>
      </c>
      <c r="E10" s="187">
        <v>27.486</v>
      </c>
      <c r="F10" s="188" t="s">
        <v>176</v>
      </c>
    </row>
    <row r="11" spans="1:6" ht="27" thickBot="1" thickTop="1">
      <c r="A11" s="189" t="s">
        <v>159</v>
      </c>
      <c r="B11" s="190">
        <v>5.2907</v>
      </c>
      <c r="C11" s="190">
        <v>21.5237</v>
      </c>
      <c r="D11" s="190">
        <v>24.1684</v>
      </c>
      <c r="E11" s="190">
        <v>21.4861</v>
      </c>
      <c r="F11" s="210" t="s">
        <v>177</v>
      </c>
    </row>
    <row r="12" spans="1:6" ht="21" customHeight="1" thickTop="1">
      <c r="A12" s="289" t="s">
        <v>158</v>
      </c>
      <c r="B12" s="289"/>
      <c r="C12" s="289"/>
      <c r="D12" s="289"/>
      <c r="E12" s="289"/>
      <c r="F12" s="289"/>
    </row>
    <row r="13" spans="1:6" ht="40.5" customHeight="1">
      <c r="A13" s="289" t="s">
        <v>188</v>
      </c>
      <c r="B13" s="289"/>
      <c r="C13" s="289"/>
      <c r="D13" s="289"/>
      <c r="E13" s="289"/>
      <c r="F13" s="289"/>
    </row>
    <row r="14" spans="1:6" ht="12.75">
      <c r="A14" s="191" t="s">
        <v>189</v>
      </c>
      <c r="B14" s="192"/>
      <c r="C14" s="192"/>
      <c r="D14" s="192"/>
      <c r="E14" s="192"/>
      <c r="F14" s="193"/>
    </row>
    <row r="15" spans="1:6" ht="12.75">
      <c r="A15" s="193" t="s">
        <v>46</v>
      </c>
      <c r="B15" s="193"/>
      <c r="C15" s="193"/>
      <c r="D15" s="193"/>
      <c r="E15" s="193"/>
      <c r="F15" s="193"/>
    </row>
    <row r="20" ht="12.75" customHeight="1"/>
    <row r="30" ht="22.5" customHeight="1"/>
    <row r="31" ht="21" customHeight="1"/>
    <row r="32" ht="12.75" customHeight="1"/>
  </sheetData>
  <sheetProtection/>
  <mergeCells count="5">
    <mergeCell ref="A1:F1"/>
    <mergeCell ref="A3:A4"/>
    <mergeCell ref="B3:F3"/>
    <mergeCell ref="A12:F12"/>
    <mergeCell ref="A13:F13"/>
  </mergeCells>
  <printOptions/>
  <pageMargins left="0.787401575" right="0.787401575" top="0.984251969" bottom="0.984251969" header="0.4921259845" footer="0.4921259845"/>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F14"/>
  <sheetViews>
    <sheetView zoomScaleSheetLayoutView="115" zoomScalePageLayoutView="0" workbookViewId="0" topLeftCell="A1">
      <selection activeCell="A3" sqref="A3:F8"/>
    </sheetView>
  </sheetViews>
  <sheetFormatPr defaultColWidth="11.421875" defaultRowHeight="12.75"/>
  <cols>
    <col min="1" max="1" width="15.00390625" style="6" customWidth="1"/>
    <col min="2" max="2" width="11.7109375" style="6" customWidth="1"/>
    <col min="3" max="3" width="9.57421875" style="6" customWidth="1"/>
    <col min="4" max="4" width="13.421875" style="6" customWidth="1"/>
    <col min="5" max="5" width="12.00390625" style="6" customWidth="1"/>
    <col min="6" max="6" width="12.421875" style="6" customWidth="1"/>
    <col min="7" max="7" width="14.421875" style="6" customWidth="1"/>
    <col min="8" max="16384" width="11.421875" style="6" customWidth="1"/>
  </cols>
  <sheetData>
    <row r="1" spans="1:6" s="1" customFormat="1" ht="12.75" customHeight="1">
      <c r="A1" s="313" t="s">
        <v>173</v>
      </c>
      <c r="B1" s="314"/>
      <c r="C1" s="314"/>
      <c r="D1" s="314"/>
      <c r="E1" s="314"/>
      <c r="F1" s="310"/>
    </row>
    <row r="2" spans="1:6" ht="12.75">
      <c r="A2" s="136"/>
      <c r="B2" s="136"/>
      <c r="C2" s="136"/>
      <c r="D2" s="136"/>
      <c r="E2" s="136"/>
      <c r="F2" s="118"/>
    </row>
    <row r="3" spans="1:6" ht="39.75" customHeight="1">
      <c r="A3" s="316" t="s">
        <v>81</v>
      </c>
      <c r="B3" s="316" t="s">
        <v>211</v>
      </c>
      <c r="C3" s="316" t="s">
        <v>1</v>
      </c>
      <c r="D3" s="316" t="s">
        <v>2</v>
      </c>
      <c r="E3" s="316" t="s">
        <v>93</v>
      </c>
      <c r="F3" s="316" t="s">
        <v>80</v>
      </c>
    </row>
    <row r="4" spans="1:6" ht="12.75">
      <c r="A4" s="317" t="s">
        <v>3</v>
      </c>
      <c r="B4" s="318">
        <v>8.902575291395042</v>
      </c>
      <c r="C4" s="318">
        <v>7.3673563413174605</v>
      </c>
      <c r="D4" s="318">
        <v>7.272563587932194</v>
      </c>
      <c r="E4" s="318">
        <v>6.8674437201124805</v>
      </c>
      <c r="F4" s="319">
        <f>E4/B4*100</f>
        <v>77.13996787817501</v>
      </c>
    </row>
    <row r="5" spans="1:6" ht="12.75">
      <c r="A5" s="317" t="s">
        <v>4</v>
      </c>
      <c r="B5" s="318">
        <v>4.809011136824601</v>
      </c>
      <c r="C5" s="318">
        <v>4.01942457091716</v>
      </c>
      <c r="D5" s="318">
        <v>3.872734108974597</v>
      </c>
      <c r="E5" s="318">
        <v>3.632839599010766</v>
      </c>
      <c r="F5" s="319">
        <f>E5/B5*100</f>
        <v>75.54234115185552</v>
      </c>
    </row>
    <row r="6" spans="1:6" ht="12.75">
      <c r="A6" s="317" t="s">
        <v>5</v>
      </c>
      <c r="B6" s="318">
        <v>9.09004252434691</v>
      </c>
      <c r="C6" s="318">
        <v>6.44749593556211</v>
      </c>
      <c r="D6" s="318">
        <v>6.131343568126334</v>
      </c>
      <c r="E6" s="318">
        <v>6.038139520105067</v>
      </c>
      <c r="F6" s="319">
        <f>E6/B6*100</f>
        <v>66.42586658898922</v>
      </c>
    </row>
    <row r="7" spans="1:6" ht="12.75">
      <c r="A7" s="317" t="s">
        <v>6</v>
      </c>
      <c r="B7" s="318">
        <v>6.553409626495369</v>
      </c>
      <c r="C7" s="318">
        <v>4.6660276540647025</v>
      </c>
      <c r="D7" s="318">
        <v>4.51351193912081</v>
      </c>
      <c r="E7" s="318">
        <v>4.408657385096885</v>
      </c>
      <c r="F7" s="319">
        <f>E7/B7*100</f>
        <v>67.27272727272728</v>
      </c>
    </row>
    <row r="8" spans="1:6" ht="12.75">
      <c r="A8" s="320" t="s">
        <v>7</v>
      </c>
      <c r="B8" s="321">
        <v>29.35503857906192</v>
      </c>
      <c r="C8" s="321">
        <v>23.878771189357792</v>
      </c>
      <c r="D8" s="321">
        <v>23.168619891650295</v>
      </c>
      <c r="E8" s="321">
        <v>22.325546911821554</v>
      </c>
      <c r="F8" s="322">
        <f>E8/B8*100</f>
        <v>76.05354307980949</v>
      </c>
    </row>
    <row r="9" spans="1:6" ht="25.5" customHeight="1">
      <c r="A9" s="306" t="s">
        <v>214</v>
      </c>
      <c r="B9" s="306"/>
      <c r="C9" s="306"/>
      <c r="D9" s="306"/>
      <c r="E9" s="306"/>
      <c r="F9" s="306"/>
    </row>
    <row r="10" spans="1:6" ht="42" customHeight="1">
      <c r="A10" s="307" t="s">
        <v>190</v>
      </c>
      <c r="B10" s="307"/>
      <c r="C10" s="307"/>
      <c r="D10" s="307"/>
      <c r="E10" s="307"/>
      <c r="F10" s="307"/>
    </row>
    <row r="11" spans="1:6" ht="12.75">
      <c r="A11" s="308" t="s">
        <v>191</v>
      </c>
      <c r="B11" s="309"/>
      <c r="C11" s="309"/>
      <c r="D11" s="309"/>
      <c r="E11" s="309"/>
      <c r="F11" s="309"/>
    </row>
    <row r="12" spans="1:6" ht="12.75">
      <c r="A12" s="309" t="s">
        <v>46</v>
      </c>
      <c r="B12" s="309"/>
      <c r="C12" s="309"/>
      <c r="D12" s="309"/>
      <c r="E12" s="309"/>
      <c r="F12" s="309"/>
    </row>
    <row r="13" ht="12.75">
      <c r="A13" s="42"/>
    </row>
    <row r="14" ht="12.75">
      <c r="A14" s="42"/>
    </row>
  </sheetData>
  <sheetProtection/>
  <mergeCells count="3">
    <mergeCell ref="A1:E1"/>
    <mergeCell ref="A10:F10"/>
    <mergeCell ref="A9:F9"/>
  </mergeCells>
  <printOptions/>
  <pageMargins left="0.787401575" right="0.787401575" top="0.984251969" bottom="0.984251969" header="0.4921259845" footer="0.4921259845"/>
  <pageSetup horizontalDpi="600" verticalDpi="600" orientation="portrait" scale="81" r:id="rId1"/>
</worksheet>
</file>

<file path=xl/worksheets/sheet12.xml><?xml version="1.0" encoding="utf-8"?>
<worksheet xmlns="http://schemas.openxmlformats.org/spreadsheetml/2006/main" xmlns:r="http://schemas.openxmlformats.org/officeDocument/2006/relationships">
  <dimension ref="A1:E27"/>
  <sheetViews>
    <sheetView zoomScalePageLayoutView="0" workbookViewId="0" topLeftCell="A1">
      <selection activeCell="A1" sqref="A1:D1"/>
    </sheetView>
  </sheetViews>
  <sheetFormatPr defaultColWidth="11.421875" defaultRowHeight="12.75"/>
  <cols>
    <col min="1" max="1" width="30.8515625" style="0" customWidth="1"/>
    <col min="4" max="4" width="14.8515625" style="0" customWidth="1"/>
  </cols>
  <sheetData>
    <row r="1" spans="1:4" s="6" customFormat="1" ht="29.25" customHeight="1">
      <c r="A1" s="323" t="s">
        <v>174</v>
      </c>
      <c r="B1" s="323"/>
      <c r="C1" s="323"/>
      <c r="D1" s="323"/>
    </row>
    <row r="2" spans="1:4" s="6" customFormat="1" ht="12.75">
      <c r="A2" s="119"/>
      <c r="B2" s="118"/>
      <c r="C2" s="118"/>
      <c r="D2" s="120"/>
    </row>
    <row r="3" spans="1:4" s="6" customFormat="1" ht="38.25">
      <c r="A3" s="121"/>
      <c r="B3" s="122" t="s">
        <v>0</v>
      </c>
      <c r="C3" s="122" t="s">
        <v>103</v>
      </c>
      <c r="D3" s="122" t="s">
        <v>82</v>
      </c>
    </row>
    <row r="4" spans="1:4" s="6" customFormat="1" ht="12.75">
      <c r="A4" s="123" t="s">
        <v>94</v>
      </c>
      <c r="B4" s="124"/>
      <c r="C4" s="124"/>
      <c r="D4" s="125"/>
    </row>
    <row r="5" spans="1:4" s="6" customFormat="1" ht="12.75">
      <c r="A5" s="124" t="s">
        <v>95</v>
      </c>
      <c r="B5" s="126">
        <v>39.3191</v>
      </c>
      <c r="C5" s="126">
        <v>28.9565</v>
      </c>
      <c r="D5" s="126">
        <f>C5/B5*100</f>
        <v>73.64486979610419</v>
      </c>
    </row>
    <row r="6" spans="1:4" s="6" customFormat="1" ht="12.75">
      <c r="A6" s="124" t="s">
        <v>96</v>
      </c>
      <c r="B6" s="126">
        <v>25.7641</v>
      </c>
      <c r="C6" s="126">
        <v>20.3311</v>
      </c>
      <c r="D6" s="126">
        <f>C6/B6*100</f>
        <v>78.91251780578402</v>
      </c>
    </row>
    <row r="7" spans="1:4" s="6" customFormat="1" ht="12.75">
      <c r="A7" s="124" t="s">
        <v>215</v>
      </c>
      <c r="B7" s="126">
        <v>18.6542</v>
      </c>
      <c r="C7" s="126">
        <v>14.9755</v>
      </c>
      <c r="D7" s="126">
        <f>C7/B7*100</f>
        <v>80.27950810005254</v>
      </c>
    </row>
    <row r="8" spans="1:4" s="6" customFormat="1" ht="12.75">
      <c r="A8" s="127" t="s">
        <v>194</v>
      </c>
      <c r="B8" s="128">
        <v>23.5705</v>
      </c>
      <c r="C8" s="128">
        <v>21.2834</v>
      </c>
      <c r="D8" s="128">
        <f>C8/B8*100</f>
        <v>90.2967692666681</v>
      </c>
    </row>
    <row r="9" spans="1:4" s="6" customFormat="1" ht="12.75">
      <c r="A9" s="123" t="s">
        <v>11</v>
      </c>
      <c r="B9" s="124"/>
      <c r="C9" s="124"/>
      <c r="D9" s="125"/>
    </row>
    <row r="10" spans="1:4" s="6" customFormat="1" ht="12.75">
      <c r="A10" s="124" t="s">
        <v>118</v>
      </c>
      <c r="B10" s="126">
        <v>17.6116</v>
      </c>
      <c r="C10" s="126">
        <v>12.9227</v>
      </c>
      <c r="D10" s="126">
        <f>C10/B10*100</f>
        <v>77.4879858756128</v>
      </c>
    </row>
    <row r="11" spans="1:4" s="6" customFormat="1" ht="12.75">
      <c r="A11" s="124" t="s">
        <v>129</v>
      </c>
      <c r="B11" s="126">
        <v>29.6128</v>
      </c>
      <c r="C11" s="126">
        <v>22.0322</v>
      </c>
      <c r="D11" s="126">
        <f>C11/B11*100</f>
        <v>74.40093473092716</v>
      </c>
    </row>
    <row r="12" spans="1:4" s="6" customFormat="1" ht="12.75">
      <c r="A12" s="127" t="s">
        <v>134</v>
      </c>
      <c r="B12" s="128">
        <v>17.6116</v>
      </c>
      <c r="C12" s="128">
        <v>12.9227</v>
      </c>
      <c r="D12" s="128">
        <f>C12/B12*100</f>
        <v>73.37607031729088</v>
      </c>
    </row>
    <row r="13" spans="1:4" s="6" customFormat="1" ht="12.75">
      <c r="A13" s="123" t="s">
        <v>12</v>
      </c>
      <c r="B13" s="126"/>
      <c r="C13" s="129"/>
      <c r="D13" s="126"/>
    </row>
    <row r="14" spans="1:4" s="6" customFormat="1" ht="12.75">
      <c r="A14" s="124" t="s">
        <v>19</v>
      </c>
      <c r="B14" s="126">
        <v>30.3872</v>
      </c>
      <c r="C14" s="126">
        <v>22.7816</v>
      </c>
      <c r="D14" s="126">
        <f aca="true" t="shared" si="0" ref="D14:D23">C14/B14*100</f>
        <v>74.9710404380792</v>
      </c>
    </row>
    <row r="15" spans="1:4" s="6" customFormat="1" ht="12.75">
      <c r="A15" s="124" t="s">
        <v>13</v>
      </c>
      <c r="B15" s="126">
        <v>33.1988</v>
      </c>
      <c r="C15" s="126">
        <v>26.3047</v>
      </c>
      <c r="D15" s="126">
        <f t="shared" si="0"/>
        <v>79.23388797185441</v>
      </c>
    </row>
    <row r="16" spans="1:4" s="6" customFormat="1" ht="12.75">
      <c r="A16" s="124" t="s">
        <v>14</v>
      </c>
      <c r="B16" s="126">
        <v>20.2044</v>
      </c>
      <c r="C16" s="126">
        <v>17.3139</v>
      </c>
      <c r="D16" s="126">
        <f t="shared" si="0"/>
        <v>85.69371028092891</v>
      </c>
    </row>
    <row r="17" spans="1:4" s="6" customFormat="1" ht="12.75">
      <c r="A17" s="124" t="s">
        <v>15</v>
      </c>
      <c r="B17" s="126">
        <v>27.8972</v>
      </c>
      <c r="C17" s="126">
        <v>21.7079</v>
      </c>
      <c r="D17" s="126">
        <f t="shared" si="0"/>
        <v>77.81390247049882</v>
      </c>
    </row>
    <row r="18" spans="1:4" s="6" customFormat="1" ht="12.75">
      <c r="A18" s="124" t="s">
        <v>16</v>
      </c>
      <c r="B18" s="126">
        <v>51.5077</v>
      </c>
      <c r="C18" s="126">
        <v>40.0315</v>
      </c>
      <c r="D18" s="126">
        <f t="shared" si="0"/>
        <v>77.71944777188654</v>
      </c>
    </row>
    <row r="19" spans="1:4" s="6" customFormat="1" ht="12.75">
      <c r="A19" s="124" t="s">
        <v>17</v>
      </c>
      <c r="B19" s="126">
        <v>24.7835</v>
      </c>
      <c r="C19" s="126">
        <v>18.6297</v>
      </c>
      <c r="D19" s="126">
        <f t="shared" si="0"/>
        <v>75.16977021001875</v>
      </c>
    </row>
    <row r="20" spans="1:4" ht="12.75">
      <c r="A20" s="130" t="s">
        <v>38</v>
      </c>
      <c r="B20" s="131"/>
      <c r="C20" s="132"/>
      <c r="D20" s="131"/>
    </row>
    <row r="21" spans="1:4" s="6" customFormat="1" ht="12.75">
      <c r="A21" s="124" t="s">
        <v>98</v>
      </c>
      <c r="B21" s="126">
        <v>35.3486</v>
      </c>
      <c r="C21" s="126">
        <v>26.3515</v>
      </c>
      <c r="D21" s="126">
        <f t="shared" si="0"/>
        <v>74.54750683195374</v>
      </c>
    </row>
    <row r="22" spans="1:4" s="6" customFormat="1" ht="12.75">
      <c r="A22" s="124" t="s">
        <v>99</v>
      </c>
      <c r="B22" s="126">
        <v>17.2484</v>
      </c>
      <c r="C22" s="126">
        <v>13.8626</v>
      </c>
      <c r="D22" s="126">
        <f t="shared" si="0"/>
        <v>80.37035319218015</v>
      </c>
    </row>
    <row r="23" spans="1:4" s="6" customFormat="1" ht="12.75">
      <c r="A23" s="124" t="s">
        <v>97</v>
      </c>
      <c r="B23" s="126">
        <v>12.1924</v>
      </c>
      <c r="C23" s="126">
        <v>9.8723</v>
      </c>
      <c r="D23" s="126">
        <f t="shared" si="0"/>
        <v>80.97093271218135</v>
      </c>
    </row>
    <row r="24" spans="1:4" s="6" customFormat="1" ht="12.75">
      <c r="A24" s="133" t="s">
        <v>7</v>
      </c>
      <c r="B24" s="137">
        <v>29.355</v>
      </c>
      <c r="C24" s="211">
        <v>22.3255</v>
      </c>
      <c r="D24" s="134">
        <f>C24/B24*100</f>
        <v>76.05348322261966</v>
      </c>
    </row>
    <row r="25" spans="1:5" s="6" customFormat="1" ht="32.25" customHeight="1">
      <c r="A25" s="290" t="s">
        <v>192</v>
      </c>
      <c r="B25" s="290"/>
      <c r="C25" s="290"/>
      <c r="D25" s="290"/>
      <c r="E25" s="12"/>
    </row>
    <row r="26" spans="1:5" s="6" customFormat="1" ht="21.75" customHeight="1">
      <c r="A26" s="274" t="s">
        <v>191</v>
      </c>
      <c r="B26" s="274"/>
      <c r="C26" s="274"/>
      <c r="D26" s="274"/>
      <c r="E26" s="12"/>
    </row>
    <row r="27" spans="1:4" s="6" customFormat="1" ht="21" customHeight="1">
      <c r="A27" s="290" t="s">
        <v>46</v>
      </c>
      <c r="B27" s="290"/>
      <c r="C27" s="290"/>
      <c r="D27" s="290"/>
    </row>
    <row r="28" s="6" customFormat="1" ht="12.75"/>
  </sheetData>
  <sheetProtection/>
  <mergeCells count="4">
    <mergeCell ref="A25:D25"/>
    <mergeCell ref="A27:D27"/>
    <mergeCell ref="A26:D26"/>
    <mergeCell ref="A1:D1"/>
  </mergeCells>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D1"/>
    </sheetView>
  </sheetViews>
  <sheetFormatPr defaultColWidth="11.421875" defaultRowHeight="12.75"/>
  <cols>
    <col min="1" max="1" width="14.421875" style="6" customWidth="1"/>
    <col min="2" max="2" width="13.7109375" style="6" customWidth="1"/>
    <col min="3" max="3" width="14.7109375" style="6" customWidth="1"/>
    <col min="4" max="4" width="15.8515625" style="6" customWidth="1"/>
    <col min="5" max="16384" width="11.421875" style="6" customWidth="1"/>
  </cols>
  <sheetData>
    <row r="1" spans="1:4" ht="12.75">
      <c r="A1" s="297" t="s">
        <v>222</v>
      </c>
      <c r="B1" s="310"/>
      <c r="C1" s="310"/>
      <c r="D1" s="310"/>
    </row>
    <row r="2" spans="1:3" ht="12.75">
      <c r="A2" s="44"/>
      <c r="B2" s="118"/>
      <c r="C2" s="118"/>
    </row>
    <row r="3" spans="1:4" ht="12.75" customHeight="1">
      <c r="A3" s="291" t="s">
        <v>83</v>
      </c>
      <c r="B3" s="292"/>
      <c r="C3" s="292"/>
      <c r="D3" s="293"/>
    </row>
    <row r="4" spans="1:4" ht="12.75">
      <c r="A4" s="291" t="s">
        <v>203</v>
      </c>
      <c r="B4" s="292"/>
      <c r="C4" s="292"/>
      <c r="D4" s="293"/>
    </row>
    <row r="5" spans="1:4" ht="12.75" customHeight="1">
      <c r="A5" s="294" t="s">
        <v>200</v>
      </c>
      <c r="B5" s="295"/>
      <c r="C5" s="295"/>
      <c r="D5" s="296"/>
    </row>
    <row r="6" spans="1:4" ht="12.75">
      <c r="A6" s="122" t="s">
        <v>196</v>
      </c>
      <c r="B6" s="122" t="s">
        <v>201</v>
      </c>
      <c r="C6" s="122" t="s">
        <v>202</v>
      </c>
      <c r="D6" s="122" t="s">
        <v>84</v>
      </c>
    </row>
    <row r="7" spans="1:4" ht="12.75">
      <c r="A7" s="46" t="s">
        <v>197</v>
      </c>
      <c r="B7" s="230">
        <v>0.25</v>
      </c>
      <c r="C7" s="230">
        <v>0.41</v>
      </c>
      <c r="D7" s="230">
        <v>0.53</v>
      </c>
    </row>
    <row r="8" spans="1:4" ht="12.75">
      <c r="A8" s="46" t="s">
        <v>198</v>
      </c>
      <c r="B8" s="229">
        <v>0.37</v>
      </c>
      <c r="C8" s="229">
        <v>0.49</v>
      </c>
      <c r="D8" s="230">
        <v>0.61</v>
      </c>
    </row>
    <row r="9" spans="1:4" ht="12.75">
      <c r="A9" s="46" t="s">
        <v>199</v>
      </c>
      <c r="B9" s="229">
        <v>0.53</v>
      </c>
      <c r="C9" s="229">
        <v>0.65</v>
      </c>
      <c r="D9" s="230">
        <v>0.78</v>
      </c>
    </row>
    <row r="10" spans="1:3" ht="12.75">
      <c r="A10" s="231" t="s">
        <v>204</v>
      </c>
      <c r="B10" s="206"/>
      <c r="C10" s="206"/>
    </row>
    <row r="11" spans="1:3" ht="12.75">
      <c r="A11" s="231" t="s">
        <v>205</v>
      </c>
      <c r="B11" s="118"/>
      <c r="C11" s="118"/>
    </row>
  </sheetData>
  <sheetProtection/>
  <mergeCells count="3">
    <mergeCell ref="A4:D4"/>
    <mergeCell ref="A5:D5"/>
    <mergeCell ref="A3:D3"/>
  </mergeCells>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A1" sqref="A1:F1"/>
    </sheetView>
  </sheetViews>
  <sheetFormatPr defaultColWidth="11.421875" defaultRowHeight="12.75"/>
  <cols>
    <col min="1" max="1" width="46.00390625" style="0" customWidth="1"/>
    <col min="2" max="2" width="8.8515625" style="23" hidden="1" customWidth="1"/>
    <col min="3" max="5" width="8.8515625" style="23" customWidth="1"/>
    <col min="6" max="6" width="11.421875" style="22" bestFit="1" customWidth="1"/>
    <col min="7" max="7" width="8.00390625" style="0" customWidth="1"/>
    <col min="8" max="8" width="11.00390625" style="0" customWidth="1"/>
    <col min="9" max="11" width="8.00390625" style="0" customWidth="1"/>
  </cols>
  <sheetData>
    <row r="1" spans="1:6" ht="12.75">
      <c r="A1" s="299" t="s">
        <v>223</v>
      </c>
      <c r="B1" s="299"/>
      <c r="C1" s="299"/>
      <c r="D1" s="299"/>
      <c r="E1" s="300"/>
      <c r="F1" s="301"/>
    </row>
    <row r="2" spans="1:6" ht="12.75" customHeight="1">
      <c r="A2" s="47"/>
      <c r="B2" s="268"/>
      <c r="C2" s="268"/>
      <c r="D2" s="268"/>
      <c r="E2" s="268"/>
      <c r="F2" s="48" t="s">
        <v>18</v>
      </c>
    </row>
    <row r="3" spans="1:6" ht="67.5" customHeight="1">
      <c r="A3" s="49"/>
      <c r="B3" s="50">
        <v>2013</v>
      </c>
      <c r="C3" s="234">
        <v>2014</v>
      </c>
      <c r="D3" s="201">
        <v>2016</v>
      </c>
      <c r="E3" s="57">
        <v>2017</v>
      </c>
      <c r="F3" s="51" t="s">
        <v>165</v>
      </c>
    </row>
    <row r="4" spans="1:6" ht="14.25" customHeight="1">
      <c r="A4" s="52" t="s">
        <v>41</v>
      </c>
      <c r="B4" s="53">
        <v>283184</v>
      </c>
      <c r="C4" s="235">
        <v>271107</v>
      </c>
      <c r="D4" s="202">
        <v>275403</v>
      </c>
      <c r="E4" s="54">
        <v>280388</v>
      </c>
      <c r="F4" s="55">
        <f>(E4/D4-1)*100</f>
        <v>1.8100746905443943</v>
      </c>
    </row>
    <row r="5" spans="1:6" ht="14.25" customHeight="1">
      <c r="A5" s="56" t="s">
        <v>127</v>
      </c>
      <c r="B5" s="199"/>
      <c r="C5" s="234"/>
      <c r="D5" s="203"/>
      <c r="E5" s="57"/>
      <c r="F5" s="57"/>
    </row>
    <row r="6" spans="1:6" ht="12.75">
      <c r="A6" s="58" t="s">
        <v>37</v>
      </c>
      <c r="B6" s="200">
        <v>2.9409</v>
      </c>
      <c r="C6" s="236">
        <v>3.271</v>
      </c>
      <c r="D6" s="204">
        <v>3.4217</v>
      </c>
      <c r="E6" s="198">
        <v>3.5855</v>
      </c>
      <c r="F6" s="55">
        <f aca="true" t="shared" si="0" ref="F6:F25">((E6/100*E$4)/(D6/100*D$4)-1)*100</f>
        <v>6.68381880437996</v>
      </c>
    </row>
    <row r="7" spans="1:6" ht="12.75">
      <c r="A7" s="59" t="s">
        <v>19</v>
      </c>
      <c r="B7" s="200">
        <v>21.88</v>
      </c>
      <c r="C7" s="236">
        <v>22.064</v>
      </c>
      <c r="D7" s="204">
        <v>22.349</v>
      </c>
      <c r="E7" s="198">
        <v>21.825</v>
      </c>
      <c r="F7" s="55">
        <f t="shared" si="0"/>
        <v>-0.5769886741629815</v>
      </c>
    </row>
    <row r="8" spans="1:6" ht="22.5">
      <c r="A8" s="60" t="s">
        <v>47</v>
      </c>
      <c r="B8" s="78">
        <v>1.6724</v>
      </c>
      <c r="C8" s="237">
        <v>1.6021</v>
      </c>
      <c r="D8" s="196">
        <v>1.4437</v>
      </c>
      <c r="E8" s="91">
        <v>1.494</v>
      </c>
      <c r="F8" s="61">
        <f t="shared" si="0"/>
        <v>5.357242908965398</v>
      </c>
    </row>
    <row r="9" spans="1:6" ht="22.5">
      <c r="A9" s="62" t="s">
        <v>48</v>
      </c>
      <c r="B9" s="78">
        <v>10.035</v>
      </c>
      <c r="C9" s="237">
        <v>10.263</v>
      </c>
      <c r="D9" s="196">
        <v>10.856</v>
      </c>
      <c r="E9" s="91">
        <v>10.495</v>
      </c>
      <c r="F9" s="61">
        <f t="shared" si="0"/>
        <v>-1.5754666656905503</v>
      </c>
    </row>
    <row r="10" spans="1:6" ht="22.5">
      <c r="A10" s="62" t="s">
        <v>49</v>
      </c>
      <c r="B10" s="78">
        <v>1.9996</v>
      </c>
      <c r="C10" s="237">
        <v>1.8761</v>
      </c>
      <c r="D10" s="196">
        <v>1.8044</v>
      </c>
      <c r="E10" s="91">
        <v>1.8373</v>
      </c>
      <c r="F10" s="61">
        <f t="shared" si="0"/>
        <v>3.6663989298033606</v>
      </c>
    </row>
    <row r="11" spans="1:6" ht="12.75">
      <c r="A11" s="62" t="s">
        <v>50</v>
      </c>
      <c r="B11" s="78">
        <v>1.9202</v>
      </c>
      <c r="C11" s="237">
        <v>2.1786</v>
      </c>
      <c r="D11" s="196">
        <v>2.2501</v>
      </c>
      <c r="E11" s="91">
        <v>1.9023</v>
      </c>
      <c r="F11" s="61">
        <f t="shared" si="0"/>
        <v>-13.92680099381245</v>
      </c>
    </row>
    <row r="12" spans="1:6" ht="22.5">
      <c r="A12" s="62" t="s">
        <v>51</v>
      </c>
      <c r="B12" s="78">
        <v>1.7173</v>
      </c>
      <c r="C12" s="237">
        <v>1.7553</v>
      </c>
      <c r="D12" s="196">
        <v>1.6822</v>
      </c>
      <c r="E12" s="91">
        <v>1.7412</v>
      </c>
      <c r="F12" s="61">
        <f t="shared" si="0"/>
        <v>5.380871508248686</v>
      </c>
    </row>
    <row r="13" spans="1:6" ht="12.75">
      <c r="A13" s="62" t="s">
        <v>52</v>
      </c>
      <c r="B13" s="78">
        <v>4.5355</v>
      </c>
      <c r="C13" s="237">
        <v>4.3892</v>
      </c>
      <c r="D13" s="196">
        <v>4.3132</v>
      </c>
      <c r="E13" s="91">
        <v>4.3551</v>
      </c>
      <c r="F13" s="61">
        <f t="shared" si="0"/>
        <v>2.7990949375845897</v>
      </c>
    </row>
    <row r="14" spans="1:6" ht="12.75">
      <c r="A14" s="59" t="s">
        <v>20</v>
      </c>
      <c r="B14" s="200">
        <v>18.563</v>
      </c>
      <c r="C14" s="236">
        <v>16.867</v>
      </c>
      <c r="D14" s="204">
        <v>15.709</v>
      </c>
      <c r="E14" s="198">
        <v>16.019</v>
      </c>
      <c r="F14" s="55">
        <f t="shared" si="0"/>
        <v>3.8191855921974938</v>
      </c>
    </row>
    <row r="15" spans="1:6" ht="12.75">
      <c r="A15" s="59" t="s">
        <v>53</v>
      </c>
      <c r="B15" s="200">
        <v>56.617</v>
      </c>
      <c r="C15" s="236">
        <v>57.798</v>
      </c>
      <c r="D15" s="204">
        <v>58.52</v>
      </c>
      <c r="E15" s="198">
        <v>58.571</v>
      </c>
      <c r="F15" s="55">
        <f t="shared" si="0"/>
        <v>1.8988018574824794</v>
      </c>
    </row>
    <row r="16" spans="1:6" s="4" customFormat="1" ht="12.75">
      <c r="A16" s="60" t="s">
        <v>54</v>
      </c>
      <c r="B16" s="78">
        <v>18.804</v>
      </c>
      <c r="C16" s="237">
        <v>19.228</v>
      </c>
      <c r="D16" s="196">
        <v>20.334</v>
      </c>
      <c r="E16" s="91">
        <v>20.603</v>
      </c>
      <c r="F16" s="61">
        <f t="shared" si="0"/>
        <v>3.156927749055116</v>
      </c>
    </row>
    <row r="17" spans="1:6" ht="12.75">
      <c r="A17" s="62" t="s">
        <v>56</v>
      </c>
      <c r="B17" s="78">
        <v>2.9322</v>
      </c>
      <c r="C17" s="237">
        <v>3.0076</v>
      </c>
      <c r="D17" s="196">
        <v>2.9362</v>
      </c>
      <c r="E17" s="91">
        <v>3.1138</v>
      </c>
      <c r="F17" s="61">
        <f t="shared" si="0"/>
        <v>7.968193778154475</v>
      </c>
    </row>
    <row r="18" spans="1:6" ht="12.75">
      <c r="A18" s="63" t="s">
        <v>55</v>
      </c>
      <c r="B18" s="78">
        <v>11.718</v>
      </c>
      <c r="C18" s="237">
        <v>11.919</v>
      </c>
      <c r="D18" s="196">
        <v>11.318</v>
      </c>
      <c r="E18" s="91">
        <v>10.614</v>
      </c>
      <c r="F18" s="61">
        <f t="shared" si="0"/>
        <v>-4.5226954616152675</v>
      </c>
    </row>
    <row r="19" spans="1:6" ht="12.75">
      <c r="A19" s="63" t="s">
        <v>57</v>
      </c>
      <c r="B19" s="78">
        <v>2.4758</v>
      </c>
      <c r="C19" s="237">
        <v>2.8567</v>
      </c>
      <c r="D19" s="196">
        <v>2.5624</v>
      </c>
      <c r="E19" s="91">
        <v>2.5438</v>
      </c>
      <c r="F19" s="61">
        <f t="shared" si="0"/>
        <v>1.0710536988006947</v>
      </c>
    </row>
    <row r="20" spans="1:6" ht="12.75">
      <c r="A20" s="63" t="s">
        <v>58</v>
      </c>
      <c r="B20" s="78">
        <v>3.1154</v>
      </c>
      <c r="C20" s="237">
        <v>3.2652</v>
      </c>
      <c r="D20" s="196">
        <v>3.2695</v>
      </c>
      <c r="E20" s="91">
        <v>3.1153</v>
      </c>
      <c r="F20" s="61">
        <f t="shared" si="0"/>
        <v>-2.9916116582190178</v>
      </c>
    </row>
    <row r="21" spans="1:6" ht="12.75">
      <c r="A21" s="63" t="s">
        <v>59</v>
      </c>
      <c r="B21" s="78">
        <v>0.5624</v>
      </c>
      <c r="C21" s="237">
        <v>0.6179</v>
      </c>
      <c r="D21" s="196">
        <v>0.6939</v>
      </c>
      <c r="E21" s="91">
        <v>0.6683</v>
      </c>
      <c r="F21" s="61">
        <f t="shared" si="0"/>
        <v>-1.9459966627888403</v>
      </c>
    </row>
    <row r="22" spans="1:6" ht="12.75">
      <c r="A22" s="63" t="s">
        <v>60</v>
      </c>
      <c r="B22" s="78">
        <v>7.8401</v>
      </c>
      <c r="C22" s="237">
        <v>8.1433</v>
      </c>
      <c r="D22" s="196">
        <v>8.2758</v>
      </c>
      <c r="E22" s="91">
        <v>8.4362</v>
      </c>
      <c r="F22" s="61">
        <f t="shared" si="0"/>
        <v>3.7833384209829513</v>
      </c>
    </row>
    <row r="23" spans="1:6" ht="22.5">
      <c r="A23" s="63" t="s">
        <v>61</v>
      </c>
      <c r="B23" s="78">
        <v>1.704</v>
      </c>
      <c r="C23" s="237">
        <v>1.6556</v>
      </c>
      <c r="D23" s="196">
        <v>1.7613</v>
      </c>
      <c r="E23" s="91">
        <v>1.8949</v>
      </c>
      <c r="F23" s="61">
        <f t="shared" si="0"/>
        <v>9.532680708063701</v>
      </c>
    </row>
    <row r="24" spans="1:6" ht="12.75">
      <c r="A24" s="63" t="s">
        <v>62</v>
      </c>
      <c r="B24" s="78">
        <v>5.764816757110068</v>
      </c>
      <c r="C24" s="237">
        <v>5.357</v>
      </c>
      <c r="D24" s="196">
        <v>5.4263</v>
      </c>
      <c r="E24" s="91">
        <v>5.4881</v>
      </c>
      <c r="F24" s="61">
        <f t="shared" si="0"/>
        <v>2.9695871789574335</v>
      </c>
    </row>
    <row r="25" spans="1:6" ht="12.75">
      <c r="A25" s="63" t="s">
        <v>63</v>
      </c>
      <c r="B25" s="83">
        <v>1.700283242889931</v>
      </c>
      <c r="C25" s="238">
        <v>1.7475</v>
      </c>
      <c r="D25" s="195">
        <v>1.9423</v>
      </c>
      <c r="E25" s="87">
        <v>2.0937</v>
      </c>
      <c r="F25" s="64">
        <f t="shared" si="0"/>
        <v>9.746050239197256</v>
      </c>
    </row>
    <row r="26" spans="1:6" ht="12.75">
      <c r="A26" s="65" t="s">
        <v>38</v>
      </c>
      <c r="B26" s="88"/>
      <c r="C26" s="239"/>
      <c r="D26" s="205"/>
      <c r="E26" s="66"/>
      <c r="F26" s="66"/>
    </row>
    <row r="27" spans="1:6" ht="12.75">
      <c r="A27" s="67" t="s">
        <v>85</v>
      </c>
      <c r="B27" s="78">
        <v>38.3</v>
      </c>
      <c r="C27" s="237">
        <v>36.752</v>
      </c>
      <c r="D27" s="196">
        <v>36.84</v>
      </c>
      <c r="E27" s="91">
        <v>35.666</v>
      </c>
      <c r="F27" s="61">
        <f aca="true" t="shared" si="1" ref="F27:F32">((E27/100*E$4)/(D27/100*D$4)-1)*100</f>
        <v>-1.434361457303046</v>
      </c>
    </row>
    <row r="28" spans="1:7" ht="12.75">
      <c r="A28" s="67" t="s">
        <v>86</v>
      </c>
      <c r="B28" s="78">
        <v>17.2</v>
      </c>
      <c r="C28" s="237">
        <v>17.288</v>
      </c>
      <c r="D28" s="196">
        <v>17.874</v>
      </c>
      <c r="E28" s="91">
        <v>18.041</v>
      </c>
      <c r="F28" s="61">
        <f t="shared" si="1"/>
        <v>2.7613045480648912</v>
      </c>
      <c r="G28" s="43"/>
    </row>
    <row r="29" spans="1:8" ht="12.75">
      <c r="A29" s="67" t="s">
        <v>87</v>
      </c>
      <c r="B29" s="78">
        <v>18.6</v>
      </c>
      <c r="C29" s="237">
        <v>18.542</v>
      </c>
      <c r="D29" s="196">
        <v>18.277</v>
      </c>
      <c r="E29" s="91">
        <v>18.877</v>
      </c>
      <c r="F29" s="61">
        <f t="shared" si="1"/>
        <v>5.152310550604944</v>
      </c>
      <c r="G29" s="43"/>
      <c r="H29" s="43"/>
    </row>
    <row r="30" spans="1:9" ht="12.75">
      <c r="A30" s="67" t="s">
        <v>88</v>
      </c>
      <c r="B30" s="78">
        <v>7.6</v>
      </c>
      <c r="C30" s="237">
        <v>7.6708</v>
      </c>
      <c r="D30" s="196">
        <v>7.4956</v>
      </c>
      <c r="E30" s="91">
        <v>7.8318</v>
      </c>
      <c r="F30" s="61">
        <f t="shared" si="1"/>
        <v>6.376559976707075</v>
      </c>
      <c r="G30" s="43"/>
      <c r="I30" s="43"/>
    </row>
    <row r="31" spans="1:8" ht="12.75">
      <c r="A31" s="67" t="s">
        <v>89</v>
      </c>
      <c r="B31" s="78">
        <v>1.3</v>
      </c>
      <c r="C31" s="237">
        <v>1.337</v>
      </c>
      <c r="D31" s="196">
        <v>1.3427</v>
      </c>
      <c r="E31" s="91">
        <v>1.4048</v>
      </c>
      <c r="F31" s="61">
        <f t="shared" si="1"/>
        <v>6.518800123092849</v>
      </c>
      <c r="H31" s="228"/>
    </row>
    <row r="32" spans="1:8" ht="12.75">
      <c r="A32" s="68" t="s">
        <v>39</v>
      </c>
      <c r="B32" s="83">
        <v>17.1</v>
      </c>
      <c r="C32" s="238">
        <v>18.409</v>
      </c>
      <c r="D32" s="195">
        <v>18.17</v>
      </c>
      <c r="E32" s="87">
        <v>18.179</v>
      </c>
      <c r="F32" s="64">
        <f t="shared" si="1"/>
        <v>1.860503456213869</v>
      </c>
      <c r="H32" s="43"/>
    </row>
    <row r="33" spans="1:6" ht="33.75" customHeight="1">
      <c r="A33" s="269" t="s">
        <v>212</v>
      </c>
      <c r="B33" s="269"/>
      <c r="C33" s="269"/>
      <c r="D33" s="269"/>
      <c r="E33" s="269"/>
      <c r="F33" s="269"/>
    </row>
    <row r="34" spans="1:6" ht="27" customHeight="1">
      <c r="A34" s="270" t="s">
        <v>217</v>
      </c>
      <c r="B34" s="270"/>
      <c r="C34" s="270"/>
      <c r="D34" s="270"/>
      <c r="E34" s="270"/>
      <c r="F34" s="270"/>
    </row>
    <row r="35" spans="1:6" ht="12.75">
      <c r="A35" s="266" t="s">
        <v>132</v>
      </c>
      <c r="B35" s="266"/>
      <c r="C35" s="266"/>
      <c r="D35" s="266"/>
      <c r="E35" s="266"/>
      <c r="F35" s="266"/>
    </row>
    <row r="36" spans="1:6" ht="28.5" customHeight="1">
      <c r="A36" s="267" t="s">
        <v>126</v>
      </c>
      <c r="B36" s="267"/>
      <c r="C36" s="267"/>
      <c r="D36" s="267"/>
      <c r="E36" s="267"/>
      <c r="F36" s="267"/>
    </row>
    <row r="37" spans="2:5" ht="12.75">
      <c r="B37" s="22"/>
      <c r="C37" s="22"/>
      <c r="D37" s="22"/>
      <c r="E37" s="22"/>
    </row>
    <row r="38" spans="2:5" ht="12.75">
      <c r="B38" s="22"/>
      <c r="C38" s="22"/>
      <c r="D38" s="22"/>
      <c r="E38" s="22"/>
    </row>
    <row r="39" spans="2:5" ht="12.75">
      <c r="B39" s="22"/>
      <c r="C39" s="22"/>
      <c r="D39" s="22"/>
      <c r="E39" s="22"/>
    </row>
    <row r="40" spans="2:5" ht="12.75">
      <c r="B40" s="22"/>
      <c r="C40" s="22"/>
      <c r="D40" s="22"/>
      <c r="E40" s="22"/>
    </row>
    <row r="41" spans="2:5" ht="12.75">
      <c r="B41" s="22"/>
      <c r="C41" s="22"/>
      <c r="D41" s="22"/>
      <c r="E41" s="22"/>
    </row>
    <row r="42" spans="2:5" ht="12.75">
      <c r="B42" s="22"/>
      <c r="C42" s="22"/>
      <c r="D42" s="22"/>
      <c r="E42" s="22"/>
    </row>
    <row r="43" spans="2:5" ht="12.75">
      <c r="B43" s="22"/>
      <c r="C43" s="22"/>
      <c r="D43" s="22"/>
      <c r="E43" s="22"/>
    </row>
    <row r="44" spans="2:5" ht="12.75">
      <c r="B44" s="22"/>
      <c r="C44" s="22"/>
      <c r="D44" s="22"/>
      <c r="E44" s="22"/>
    </row>
    <row r="45" spans="2:5" ht="12.75">
      <c r="B45" s="22"/>
      <c r="C45" s="22"/>
      <c r="D45" s="22"/>
      <c r="E45" s="22"/>
    </row>
    <row r="46" spans="2:5" ht="12.75">
      <c r="B46" s="22"/>
      <c r="C46" s="22"/>
      <c r="D46" s="22"/>
      <c r="E46" s="22"/>
    </row>
    <row r="47" spans="2:5" ht="12.75">
      <c r="B47" s="22"/>
      <c r="C47" s="22"/>
      <c r="D47" s="22"/>
      <c r="E47" s="22"/>
    </row>
    <row r="48" spans="2:5" ht="12.75">
      <c r="B48" s="22"/>
      <c r="C48" s="22"/>
      <c r="D48" s="22"/>
      <c r="E48" s="22"/>
    </row>
    <row r="49" spans="2:5" ht="12.75">
      <c r="B49" s="22"/>
      <c r="C49" s="22"/>
      <c r="D49" s="22"/>
      <c r="E49" s="22"/>
    </row>
    <row r="50" spans="2:5" ht="12.75">
      <c r="B50" s="22"/>
      <c r="C50" s="22"/>
      <c r="D50" s="22"/>
      <c r="E50" s="22"/>
    </row>
    <row r="51" spans="2:5" ht="12.75">
      <c r="B51" s="22"/>
      <c r="C51" s="22"/>
      <c r="D51" s="22"/>
      <c r="E51" s="22"/>
    </row>
    <row r="52" spans="2:5" ht="12.75">
      <c r="B52" s="22"/>
      <c r="C52" s="22"/>
      <c r="D52" s="22"/>
      <c r="E52" s="22"/>
    </row>
    <row r="53" spans="2:5" ht="12.75">
      <c r="B53" s="22"/>
      <c r="C53" s="22"/>
      <c r="D53" s="22"/>
      <c r="E53" s="22"/>
    </row>
    <row r="54" spans="2:5" ht="12.75">
      <c r="B54" s="22"/>
      <c r="C54" s="22"/>
      <c r="D54" s="22"/>
      <c r="E54" s="22"/>
    </row>
    <row r="55" spans="2:5" ht="12.75">
      <c r="B55" s="22"/>
      <c r="C55" s="22"/>
      <c r="D55" s="22"/>
      <c r="E55" s="22"/>
    </row>
    <row r="56" spans="2:5" ht="12.75">
      <c r="B56" s="22"/>
      <c r="C56" s="22"/>
      <c r="D56" s="22"/>
      <c r="E56" s="22"/>
    </row>
    <row r="57" spans="2:5" ht="12.75">
      <c r="B57" s="22"/>
      <c r="C57" s="22"/>
      <c r="D57" s="22"/>
      <c r="E57" s="22"/>
    </row>
    <row r="58" spans="2:5" ht="12.75">
      <c r="B58" s="22"/>
      <c r="C58" s="22"/>
      <c r="D58" s="22"/>
      <c r="E58" s="22"/>
    </row>
    <row r="59" spans="2:5" ht="12.75">
      <c r="B59" s="22"/>
      <c r="C59" s="22"/>
      <c r="D59" s="22"/>
      <c r="E59" s="22"/>
    </row>
    <row r="60" spans="2:5" ht="12.75">
      <c r="B60" s="22"/>
      <c r="C60" s="22"/>
      <c r="D60" s="22"/>
      <c r="E60" s="22"/>
    </row>
    <row r="61" spans="2:5" ht="12.75">
      <c r="B61" s="22"/>
      <c r="C61" s="22"/>
      <c r="D61" s="22"/>
      <c r="E61" s="22"/>
    </row>
    <row r="62" spans="2:5" ht="12.75">
      <c r="B62" s="22"/>
      <c r="C62" s="22"/>
      <c r="D62" s="22"/>
      <c r="E62" s="22"/>
    </row>
    <row r="63" spans="2:5" ht="12.75">
      <c r="B63" s="22"/>
      <c r="C63" s="22"/>
      <c r="D63" s="22"/>
      <c r="E63" s="22"/>
    </row>
    <row r="64" spans="2:5" ht="12.75">
      <c r="B64" s="22"/>
      <c r="C64" s="22"/>
      <c r="D64" s="22"/>
      <c r="E64" s="22"/>
    </row>
    <row r="65" spans="2:5" ht="12.75">
      <c r="B65" s="22"/>
      <c r="C65" s="22"/>
      <c r="D65" s="22"/>
      <c r="E65" s="22"/>
    </row>
    <row r="66" spans="2:5" ht="12.75">
      <c r="B66" s="22"/>
      <c r="C66" s="22"/>
      <c r="D66" s="22"/>
      <c r="E66" s="22"/>
    </row>
    <row r="67" spans="2:5" ht="12.75">
      <c r="B67" s="22"/>
      <c r="C67" s="22"/>
      <c r="D67" s="22"/>
      <c r="E67" s="22"/>
    </row>
    <row r="68" spans="2:5" ht="12.75">
      <c r="B68" s="22"/>
      <c r="C68" s="22"/>
      <c r="D68" s="22"/>
      <c r="E68" s="22"/>
    </row>
    <row r="69" spans="2:5" ht="12.75">
      <c r="B69" s="22"/>
      <c r="C69" s="22"/>
      <c r="D69" s="22"/>
      <c r="E69" s="22"/>
    </row>
    <row r="70" spans="2:5" ht="12.75">
      <c r="B70" s="22"/>
      <c r="C70" s="22"/>
      <c r="D70" s="22"/>
      <c r="E70" s="22"/>
    </row>
    <row r="71" spans="2:5" ht="12.75">
      <c r="B71" s="22"/>
      <c r="C71" s="22"/>
      <c r="D71" s="22"/>
      <c r="E71" s="22"/>
    </row>
    <row r="72" spans="2:5" ht="12.75">
      <c r="B72" s="22"/>
      <c r="C72" s="22"/>
      <c r="D72" s="22"/>
      <c r="E72" s="22"/>
    </row>
    <row r="73" spans="2:5" ht="12.75">
      <c r="B73" s="22"/>
      <c r="C73" s="22"/>
      <c r="D73" s="22"/>
      <c r="E73" s="22"/>
    </row>
    <row r="74" spans="2:5" ht="12.75">
      <c r="B74" s="22"/>
      <c r="C74" s="22"/>
      <c r="D74" s="22"/>
      <c r="E74" s="22"/>
    </row>
    <row r="75" spans="2:5" ht="12.75">
      <c r="B75" s="22"/>
      <c r="C75" s="22"/>
      <c r="D75" s="22"/>
      <c r="E75" s="22"/>
    </row>
    <row r="76" spans="2:5" ht="12.75">
      <c r="B76" s="22"/>
      <c r="C76" s="22"/>
      <c r="D76" s="22"/>
      <c r="E76" s="22"/>
    </row>
    <row r="77" spans="2:5" ht="12.75">
      <c r="B77" s="22"/>
      <c r="C77" s="22"/>
      <c r="D77" s="22"/>
      <c r="E77" s="22"/>
    </row>
    <row r="78" spans="2:5" ht="12.75">
      <c r="B78" s="22"/>
      <c r="C78" s="22"/>
      <c r="D78" s="22"/>
      <c r="E78" s="22"/>
    </row>
    <row r="79" spans="2:5" ht="12.75">
      <c r="B79" s="22"/>
      <c r="C79" s="22"/>
      <c r="D79" s="22"/>
      <c r="E79" s="22"/>
    </row>
    <row r="80" spans="2:5" ht="12.75">
      <c r="B80" s="22"/>
      <c r="C80" s="22"/>
      <c r="D80" s="22"/>
      <c r="E80" s="22"/>
    </row>
    <row r="81" spans="2:5" ht="12.75">
      <c r="B81" s="22"/>
      <c r="C81" s="22"/>
      <c r="D81" s="22"/>
      <c r="E81" s="22"/>
    </row>
    <row r="82" spans="2:5" ht="12.75">
      <c r="B82" s="22"/>
      <c r="C82" s="22"/>
      <c r="D82" s="22"/>
      <c r="E82" s="22"/>
    </row>
    <row r="83" spans="2:5" ht="12.75">
      <c r="B83" s="22"/>
      <c r="C83" s="22"/>
      <c r="D83" s="22"/>
      <c r="E83" s="22"/>
    </row>
    <row r="84" spans="2:5" ht="12.75">
      <c r="B84" s="22"/>
      <c r="C84" s="22"/>
      <c r="D84" s="22"/>
      <c r="E84" s="22"/>
    </row>
    <row r="85" spans="2:5" ht="12.75">
      <c r="B85" s="22"/>
      <c r="C85" s="22"/>
      <c r="D85" s="22"/>
      <c r="E85" s="22"/>
    </row>
  </sheetData>
  <sheetProtection/>
  <mergeCells count="5">
    <mergeCell ref="A35:F35"/>
    <mergeCell ref="A36:F36"/>
    <mergeCell ref="B2:E2"/>
    <mergeCell ref="A33:F33"/>
    <mergeCell ref="A34:F34"/>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W1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E1"/>
    </sheetView>
  </sheetViews>
  <sheetFormatPr defaultColWidth="11.421875" defaultRowHeight="12.75"/>
  <cols>
    <col min="1" max="1" width="24.140625" style="0" bestFit="1" customWidth="1"/>
  </cols>
  <sheetData>
    <row r="1" spans="1:5" ht="12.75">
      <c r="A1" s="298" t="s">
        <v>220</v>
      </c>
      <c r="B1" s="302"/>
      <c r="C1" s="302"/>
      <c r="D1" s="302"/>
      <c r="E1" s="302"/>
    </row>
    <row r="3" spans="1:23" ht="12.75">
      <c r="A3" s="166" t="s">
        <v>38</v>
      </c>
      <c r="B3" s="159">
        <v>1996</v>
      </c>
      <c r="C3" s="159">
        <v>1997</v>
      </c>
      <c r="D3" s="159">
        <v>1998</v>
      </c>
      <c r="E3" s="159">
        <v>1999</v>
      </c>
      <c r="F3" s="159">
        <v>2000</v>
      </c>
      <c r="G3" s="159">
        <v>2001</v>
      </c>
      <c r="H3" s="159">
        <v>2002</v>
      </c>
      <c r="I3" s="159">
        <v>2003</v>
      </c>
      <c r="J3" s="159">
        <v>2004</v>
      </c>
      <c r="K3" s="159">
        <v>2005</v>
      </c>
      <c r="L3" s="159">
        <v>2006</v>
      </c>
      <c r="M3" s="159">
        <v>2007</v>
      </c>
      <c r="N3" s="159">
        <v>2008</v>
      </c>
      <c r="O3" s="159">
        <v>2009</v>
      </c>
      <c r="P3" s="159">
        <v>2010</v>
      </c>
      <c r="Q3" s="159">
        <v>2011</v>
      </c>
      <c r="R3" s="159">
        <v>2012</v>
      </c>
      <c r="S3" s="159">
        <v>2013</v>
      </c>
      <c r="T3" s="159">
        <v>2014</v>
      </c>
      <c r="U3" s="159">
        <v>2015</v>
      </c>
      <c r="V3" s="159">
        <v>2016</v>
      </c>
      <c r="W3" s="159">
        <v>2017</v>
      </c>
    </row>
    <row r="4" spans="1:23" ht="12.75">
      <c r="A4" s="25" t="s">
        <v>160</v>
      </c>
      <c r="B4" s="168">
        <v>72.26438229056204</v>
      </c>
      <c r="C4" s="168">
        <v>71.26527105467196</v>
      </c>
      <c r="D4" s="168">
        <v>68.97718747395038</v>
      </c>
      <c r="E4" s="168">
        <v>68.0364630614274</v>
      </c>
      <c r="F4" s="168">
        <v>69.2125761450453</v>
      </c>
      <c r="G4" s="168">
        <v>66.80504099916872</v>
      </c>
      <c r="H4" s="168">
        <v>66.4692397802553</v>
      </c>
      <c r="I4" s="168">
        <v>65.11318022388265</v>
      </c>
      <c r="J4" s="168">
        <v>62.48467247499194</v>
      </c>
      <c r="K4" s="168">
        <v>61.876498735907816</v>
      </c>
      <c r="L4" s="168">
        <v>59.94710562709916</v>
      </c>
      <c r="M4" s="168">
        <v>61.881437698291975</v>
      </c>
      <c r="N4" s="168">
        <v>59.40893736582902</v>
      </c>
      <c r="O4" s="168">
        <v>58.37</v>
      </c>
      <c r="P4" s="168">
        <v>59.11</v>
      </c>
      <c r="Q4" s="168">
        <v>57.53</v>
      </c>
      <c r="R4" s="168">
        <v>56.31312667403948</v>
      </c>
      <c r="S4" s="168">
        <v>55.428866552778985</v>
      </c>
      <c r="T4" s="168">
        <v>54.040000000000006</v>
      </c>
      <c r="U4" s="168">
        <v>55.785</v>
      </c>
      <c r="V4" s="168">
        <v>54.637</v>
      </c>
      <c r="W4" s="168">
        <f>'Tab 1'!E27+'Tab 1'!E28</f>
        <v>53.706999999999994</v>
      </c>
    </row>
    <row r="5" spans="1:23" ht="12.75">
      <c r="A5" s="25" t="s">
        <v>161</v>
      </c>
      <c r="B5" s="168">
        <v>16.933434959349594</v>
      </c>
      <c r="C5" s="168">
        <v>16.533601559062046</v>
      </c>
      <c r="D5" s="168">
        <v>17.06966017394204</v>
      </c>
      <c r="E5" s="168">
        <v>17.27024164613323</v>
      </c>
      <c r="F5" s="168">
        <v>17.780969210974497</v>
      </c>
      <c r="G5" s="168">
        <v>18.848841863281372</v>
      </c>
      <c r="H5" s="168">
        <v>18.81463079657457</v>
      </c>
      <c r="I5" s="168">
        <v>19.34498081084504</v>
      </c>
      <c r="J5" s="168">
        <v>20.875551253092397</v>
      </c>
      <c r="K5" s="168">
        <v>20.436518700968957</v>
      </c>
      <c r="L5" s="168">
        <v>20.210320239955458</v>
      </c>
      <c r="M5" s="168">
        <v>19.441522882350384</v>
      </c>
      <c r="N5" s="168">
        <v>19.91294671044324</v>
      </c>
      <c r="O5" s="168">
        <v>19.78</v>
      </c>
      <c r="P5" s="168">
        <v>19.46</v>
      </c>
      <c r="Q5" s="168">
        <v>19.33</v>
      </c>
      <c r="R5" s="168">
        <v>18.94066597837389</v>
      </c>
      <c r="S5" s="168">
        <v>18.597195184935046</v>
      </c>
      <c r="T5" s="168">
        <v>18.542</v>
      </c>
      <c r="U5" s="168">
        <v>17.933</v>
      </c>
      <c r="V5" s="168">
        <v>18.244</v>
      </c>
      <c r="W5" s="168">
        <f>'Tab 1'!E29</f>
        <v>18.877</v>
      </c>
    </row>
    <row r="6" spans="1:23" ht="12.75">
      <c r="A6" s="25" t="s">
        <v>162</v>
      </c>
      <c r="B6" s="168">
        <v>10.80218275008837</v>
      </c>
      <c r="C6" s="168">
        <v>12.201127386266005</v>
      </c>
      <c r="D6" s="168">
        <v>13.953152352107587</v>
      </c>
      <c r="E6" s="168">
        <v>14.693295292439373</v>
      </c>
      <c r="F6" s="168">
        <v>13.006454643980206</v>
      </c>
      <c r="G6" s="168">
        <v>14.346117137549902</v>
      </c>
      <c r="H6" s="168">
        <v>14.716129423170141</v>
      </c>
      <c r="I6" s="168">
        <v>15.54183896527231</v>
      </c>
      <c r="J6" s="168">
        <v>16.63977627191567</v>
      </c>
      <c r="K6" s="168">
        <v>17.68698256312323</v>
      </c>
      <c r="L6" s="168">
        <v>19.84257413294538</v>
      </c>
      <c r="M6" s="168">
        <v>18.67703941935764</v>
      </c>
      <c r="N6" s="168">
        <v>20.67811592372774</v>
      </c>
      <c r="O6" s="168">
        <v>21.85</v>
      </c>
      <c r="P6" s="168">
        <v>21.43</v>
      </c>
      <c r="Q6" s="168">
        <v>23.14</v>
      </c>
      <c r="R6" s="168">
        <v>24.74620734758663</v>
      </c>
      <c r="S6" s="168">
        <v>25.973938262285962</v>
      </c>
      <c r="T6" s="168">
        <v>27.4168</v>
      </c>
      <c r="U6" s="168">
        <v>26.281799999999997</v>
      </c>
      <c r="V6" s="168">
        <v>27.12</v>
      </c>
      <c r="W6" s="168">
        <f>'Tab 1'!E30+'Tab 1'!E31+'Tab 1'!E32</f>
        <v>27.415599999999998</v>
      </c>
    </row>
    <row r="7" spans="1:23" ht="12.75">
      <c r="A7" s="167" t="s">
        <v>24</v>
      </c>
      <c r="B7" s="169">
        <v>100</v>
      </c>
      <c r="C7" s="169">
        <v>100.00000000000001</v>
      </c>
      <c r="D7" s="169">
        <v>100</v>
      </c>
      <c r="E7" s="169">
        <v>100</v>
      </c>
      <c r="F7" s="169">
        <v>100.00000000000001</v>
      </c>
      <c r="G7" s="169">
        <v>100</v>
      </c>
      <c r="H7" s="169">
        <v>100</v>
      </c>
      <c r="I7" s="169">
        <v>100</v>
      </c>
      <c r="J7" s="169">
        <v>100</v>
      </c>
      <c r="K7" s="169">
        <v>100</v>
      </c>
      <c r="L7" s="169">
        <v>100</v>
      </c>
      <c r="M7" s="169">
        <v>100</v>
      </c>
      <c r="N7" s="169">
        <v>100</v>
      </c>
      <c r="O7" s="169">
        <v>100</v>
      </c>
      <c r="P7" s="169">
        <v>100</v>
      </c>
      <c r="Q7" s="169">
        <v>100</v>
      </c>
      <c r="R7" s="169">
        <v>100</v>
      </c>
      <c r="S7" s="169">
        <v>100</v>
      </c>
      <c r="T7" s="169">
        <v>99.9988</v>
      </c>
      <c r="U7" s="169">
        <v>99.9998</v>
      </c>
      <c r="V7" s="169">
        <v>100.001</v>
      </c>
      <c r="W7" s="169">
        <v>100.001</v>
      </c>
    </row>
    <row r="8" ht="12.75">
      <c r="A8" s="1" t="s">
        <v>178</v>
      </c>
    </row>
    <row r="9" spans="1:6" ht="12.75">
      <c r="A9" s="266" t="s">
        <v>132</v>
      </c>
      <c r="B9" s="266"/>
      <c r="C9" s="266"/>
      <c r="D9" s="266"/>
      <c r="E9" s="266"/>
      <c r="F9" s="266"/>
    </row>
    <row r="10" ht="12.75">
      <c r="A10" s="1" t="s">
        <v>126</v>
      </c>
    </row>
  </sheetData>
  <sheetProtection/>
  <mergeCells count="1">
    <mergeCell ref="A9:F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W1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B1"/>
    </sheetView>
  </sheetViews>
  <sheetFormatPr defaultColWidth="11.421875" defaultRowHeight="12.75"/>
  <cols>
    <col min="1" max="2" width="41.140625" style="0" customWidth="1"/>
    <col min="3" max="18" width="11.140625" style="0" bestFit="1" customWidth="1"/>
    <col min="19" max="19" width="10.8515625" style="0" customWidth="1"/>
    <col min="20" max="22" width="11.140625" style="0" bestFit="1" customWidth="1"/>
  </cols>
  <sheetData>
    <row r="1" spans="1:2" ht="12.75">
      <c r="A1" s="298" t="s">
        <v>221</v>
      </c>
      <c r="B1" s="302"/>
    </row>
    <row r="2" ht="13.5" thickBot="1"/>
    <row r="3" spans="1:23" ht="13.5" thickBot="1">
      <c r="A3" s="19"/>
      <c r="B3" s="8">
        <v>1996</v>
      </c>
      <c r="C3" s="9">
        <v>1997</v>
      </c>
      <c r="D3" s="9">
        <v>1998</v>
      </c>
      <c r="E3" s="9">
        <v>1999</v>
      </c>
      <c r="F3" s="10">
        <v>2000</v>
      </c>
      <c r="G3" s="10">
        <v>2001</v>
      </c>
      <c r="H3" s="10">
        <v>2002</v>
      </c>
      <c r="I3" s="10">
        <v>2003</v>
      </c>
      <c r="J3" s="9">
        <v>2004</v>
      </c>
      <c r="K3" s="9">
        <v>2005</v>
      </c>
      <c r="L3" s="9">
        <v>2006</v>
      </c>
      <c r="M3" s="9">
        <v>2007</v>
      </c>
      <c r="N3" s="9">
        <v>2008</v>
      </c>
      <c r="O3" s="9">
        <v>2009</v>
      </c>
      <c r="P3" s="9">
        <v>2010</v>
      </c>
      <c r="Q3" s="9">
        <v>2011</v>
      </c>
      <c r="R3" s="9">
        <v>2012</v>
      </c>
      <c r="S3" s="9">
        <v>2013</v>
      </c>
      <c r="T3" s="9">
        <v>2014</v>
      </c>
      <c r="U3" s="9">
        <v>2015</v>
      </c>
      <c r="V3" s="9">
        <v>2016</v>
      </c>
      <c r="W3" s="9">
        <v>2017</v>
      </c>
    </row>
    <row r="4" spans="1:23" s="6" customFormat="1" ht="13.5" customHeight="1">
      <c r="A4" s="20" t="s">
        <v>100</v>
      </c>
      <c r="B4" s="21">
        <v>198169</v>
      </c>
      <c r="C4" s="21">
        <v>211880</v>
      </c>
      <c r="D4" s="21">
        <v>218767</v>
      </c>
      <c r="E4" s="21">
        <v>228422</v>
      </c>
      <c r="F4" s="13">
        <v>237876</v>
      </c>
      <c r="G4" s="13">
        <v>239806</v>
      </c>
      <c r="H4" s="13">
        <v>236826</v>
      </c>
      <c r="I4" s="13">
        <v>233361</v>
      </c>
      <c r="J4" s="21">
        <v>246717</v>
      </c>
      <c r="K4" s="21">
        <v>263138</v>
      </c>
      <c r="L4" s="21">
        <v>274102</v>
      </c>
      <c r="M4" s="21">
        <v>277691</v>
      </c>
      <c r="N4" s="21">
        <v>298645</v>
      </c>
      <c r="O4" s="21">
        <v>288008</v>
      </c>
      <c r="P4" s="21">
        <v>287719</v>
      </c>
      <c r="Q4" s="21">
        <v>295044</v>
      </c>
      <c r="R4" s="33">
        <v>306185</v>
      </c>
      <c r="S4" s="33">
        <v>283184</v>
      </c>
      <c r="T4" s="33">
        <v>271107</v>
      </c>
      <c r="U4" s="33">
        <v>272077</v>
      </c>
      <c r="V4" s="33">
        <v>275403</v>
      </c>
      <c r="W4" s="33">
        <v>281550</v>
      </c>
    </row>
    <row r="5" spans="1:23" s="1" customFormat="1" ht="11.25">
      <c r="A5" s="16" t="s">
        <v>128</v>
      </c>
      <c r="B5" s="27">
        <v>11493.802</v>
      </c>
      <c r="C5" s="27">
        <v>14619.720000000001</v>
      </c>
      <c r="D5" s="27">
        <v>17383.067769800313</v>
      </c>
      <c r="E5" s="27">
        <v>21929.62892966096</v>
      </c>
      <c r="F5" s="27">
        <v>22679.34907357722</v>
      </c>
      <c r="G5" s="27">
        <v>26308.529698081264</v>
      </c>
      <c r="H5" s="27">
        <v>27511.416666248715</v>
      </c>
      <c r="I5" s="27">
        <v>28620.157409140746</v>
      </c>
      <c r="J5" s="27">
        <v>31734.569163567383</v>
      </c>
      <c r="K5" s="27">
        <v>34892.0988</v>
      </c>
      <c r="L5" s="27">
        <v>41656.71702029415</v>
      </c>
      <c r="M5" s="27">
        <v>49652.18266269694</v>
      </c>
      <c r="N5" s="27">
        <v>62629.10618778431</v>
      </c>
      <c r="O5" s="27">
        <v>71454.7848</v>
      </c>
      <c r="P5" s="27">
        <v>72677.8194</v>
      </c>
      <c r="Q5" s="27">
        <v>84500.6016</v>
      </c>
      <c r="R5" s="34">
        <v>94801.68864037884</v>
      </c>
      <c r="S5" s="34">
        <v>91468.43199999999</v>
      </c>
      <c r="T5" s="34">
        <v>92202.94848600001</v>
      </c>
      <c r="U5" s="34">
        <v>92042.832869</v>
      </c>
      <c r="V5" s="34">
        <v>97089.47200799998</v>
      </c>
      <c r="W5" s="34">
        <v>101020.14</v>
      </c>
    </row>
    <row r="6" spans="1:23" s="1" customFormat="1" ht="11.25">
      <c r="A6" s="2" t="s">
        <v>129</v>
      </c>
      <c r="B6" s="28">
        <v>28139.997999999996</v>
      </c>
      <c r="C6" s="28">
        <v>33053.28</v>
      </c>
      <c r="D6" s="28">
        <v>35212.79914740857</v>
      </c>
      <c r="E6" s="28">
        <v>37721.086890672676</v>
      </c>
      <c r="F6" s="28">
        <v>40491.95486253591</v>
      </c>
      <c r="G6" s="28">
        <v>43048.453936230246</v>
      </c>
      <c r="H6" s="28">
        <v>44582.22576422499</v>
      </c>
      <c r="I6" s="28">
        <v>44913.5518626481</v>
      </c>
      <c r="J6" s="28">
        <v>49583.57080598058</v>
      </c>
      <c r="K6" s="28">
        <v>53180.1898</v>
      </c>
      <c r="L6" s="28">
        <v>55262.00480951661</v>
      </c>
      <c r="M6" s="28">
        <v>57305.992282037856</v>
      </c>
      <c r="N6" s="28">
        <v>62460.852281162566</v>
      </c>
      <c r="O6" s="28">
        <v>70129.948</v>
      </c>
      <c r="P6" s="28">
        <v>74490.44910000001</v>
      </c>
      <c r="Q6" s="28">
        <v>70013.9412</v>
      </c>
      <c r="R6" s="35">
        <v>69654.93834898433</v>
      </c>
      <c r="S6" s="35">
        <v>62866.848</v>
      </c>
      <c r="T6" s="35">
        <v>58904.502318</v>
      </c>
      <c r="U6" s="35">
        <v>58188.835913</v>
      </c>
      <c r="V6" s="35">
        <v>57417.669858</v>
      </c>
      <c r="W6" s="35">
        <v>59069.19</v>
      </c>
    </row>
    <row r="7" spans="1:23" s="1" customFormat="1" ht="11.25">
      <c r="A7" s="17" t="s">
        <v>144</v>
      </c>
      <c r="B7" s="28">
        <v>158535.2</v>
      </c>
      <c r="C7" s="28">
        <v>164207</v>
      </c>
      <c r="D7" s="28">
        <v>166171.13308279112</v>
      </c>
      <c r="E7" s="28">
        <v>168771.28417966637</v>
      </c>
      <c r="F7" s="28">
        <v>174704.6960638869</v>
      </c>
      <c r="G7" s="28">
        <v>170449.0163656885</v>
      </c>
      <c r="H7" s="28">
        <v>164732.35756952633</v>
      </c>
      <c r="I7" s="28">
        <v>159827.29072821117</v>
      </c>
      <c r="J7" s="28">
        <v>165398.86003045205</v>
      </c>
      <c r="K7" s="28">
        <v>175065.7114</v>
      </c>
      <c r="L7" s="28">
        <v>177183.27817018924</v>
      </c>
      <c r="M7" s="28">
        <v>170732.82505526522</v>
      </c>
      <c r="N7" s="28">
        <v>173555.04153105314</v>
      </c>
      <c r="O7" s="28">
        <v>146423.2672</v>
      </c>
      <c r="P7" s="28">
        <v>140579.5034</v>
      </c>
      <c r="Q7" s="28">
        <v>140558.9616</v>
      </c>
      <c r="R7" s="35">
        <v>141728.37301063683</v>
      </c>
      <c r="S7" s="35">
        <v>128848.72</v>
      </c>
      <c r="T7" s="35">
        <v>119999.820303</v>
      </c>
      <c r="U7" s="35">
        <v>121845.05914099999</v>
      </c>
      <c r="V7" s="35">
        <v>120895.582731</v>
      </c>
      <c r="W7" s="35">
        <v>121460.38845</v>
      </c>
    </row>
    <row r="8" spans="1:23" s="1" customFormat="1" ht="11.25">
      <c r="A8" s="18" t="s">
        <v>142</v>
      </c>
      <c r="B8" s="15">
        <v>198169</v>
      </c>
      <c r="C8" s="15">
        <v>211880</v>
      </c>
      <c r="D8" s="15">
        <v>218767</v>
      </c>
      <c r="E8" s="15">
        <v>228422</v>
      </c>
      <c r="F8" s="15">
        <v>237876</v>
      </c>
      <c r="G8" s="15">
        <v>239806</v>
      </c>
      <c r="H8" s="15">
        <v>236826</v>
      </c>
      <c r="I8" s="15">
        <v>233361</v>
      </c>
      <c r="J8" s="15">
        <v>246717</v>
      </c>
      <c r="K8" s="15">
        <v>263138</v>
      </c>
      <c r="L8" s="15">
        <v>274102</v>
      </c>
      <c r="M8" s="15">
        <v>277691</v>
      </c>
      <c r="N8" s="15">
        <v>298645</v>
      </c>
      <c r="O8" s="15">
        <v>288008</v>
      </c>
      <c r="P8" s="15">
        <v>287719</v>
      </c>
      <c r="Q8" s="15">
        <v>295044</v>
      </c>
      <c r="R8" s="36">
        <f>SUM(R5:R7)</f>
        <v>306185</v>
      </c>
      <c r="S8" s="36">
        <f>SUM(S5:S7)</f>
        <v>283184</v>
      </c>
      <c r="T8" s="36">
        <f>SUM(T5:T7)</f>
        <v>271107.271107</v>
      </c>
      <c r="U8" s="36">
        <f>SUM(U5:U7)</f>
        <v>272076.727923</v>
      </c>
      <c r="V8" s="36">
        <f>SUM(V5:V7)</f>
        <v>275402.724597</v>
      </c>
      <c r="W8" s="36">
        <v>280388</v>
      </c>
    </row>
    <row r="9" spans="1:23" ht="12.75">
      <c r="A9" s="7" t="s">
        <v>67</v>
      </c>
      <c r="P9" s="14"/>
      <c r="Q9" s="14"/>
      <c r="R9" s="14"/>
      <c r="S9" s="14"/>
      <c r="T9" s="14"/>
      <c r="W9" s="43"/>
    </row>
    <row r="10" spans="1:23" ht="12.75">
      <c r="A10" s="266" t="s">
        <v>132</v>
      </c>
      <c r="B10" s="266"/>
      <c r="C10" s="266"/>
      <c r="D10" s="266"/>
      <c r="E10" s="266"/>
      <c r="F10" s="266"/>
      <c r="Q10" s="43"/>
      <c r="R10" s="43"/>
      <c r="S10" s="43"/>
      <c r="T10" s="43"/>
      <c r="U10" s="254"/>
      <c r="V10" s="254"/>
      <c r="W10" s="254"/>
    </row>
    <row r="11" spans="1:23" ht="12.75">
      <c r="A11" s="1" t="s">
        <v>130</v>
      </c>
      <c r="Q11" s="43"/>
      <c r="R11" s="43"/>
      <c r="S11" s="43"/>
      <c r="T11" s="43"/>
      <c r="U11" s="254"/>
      <c r="V11" s="254"/>
      <c r="W11" s="254"/>
    </row>
    <row r="12" spans="17:23" ht="12.75">
      <c r="Q12" s="228"/>
      <c r="R12" s="228"/>
      <c r="S12" s="228"/>
      <c r="T12" s="228"/>
      <c r="U12" s="254"/>
      <c r="V12" s="254"/>
      <c r="W12" s="254"/>
    </row>
    <row r="18" ht="12.75">
      <c r="N18" s="3"/>
    </row>
  </sheetData>
  <sheetProtection/>
  <mergeCells count="1">
    <mergeCell ref="A10:F10"/>
  </mergeCells>
  <printOptions/>
  <pageMargins left="0.787401575" right="0.787401575" top="0.984251969" bottom="0.984251969" header="0.4921259845" footer="0.4921259845"/>
  <pageSetup horizontalDpi="600" verticalDpi="600" orientation="landscape" paperSize="9" scale="63"/>
  <rowBreaks count="1" manualBreakCount="1">
    <brk id="20" max="20" man="1"/>
  </rowBreaks>
  <ignoredErrors>
    <ignoredError sqref="R8:V8" formulaRange="1"/>
  </ignoredErrors>
</worksheet>
</file>

<file path=xl/worksheets/sheet5.xml><?xml version="1.0" encoding="utf-8"?>
<worksheet xmlns="http://schemas.openxmlformats.org/spreadsheetml/2006/main" xmlns:r="http://schemas.openxmlformats.org/officeDocument/2006/relationships">
  <dimension ref="A1:M46"/>
  <sheetViews>
    <sheetView zoomScalePageLayoutView="0" workbookViewId="0" topLeftCell="A1">
      <selection activeCell="A1" sqref="A1:G1"/>
    </sheetView>
  </sheetViews>
  <sheetFormatPr defaultColWidth="11.421875" defaultRowHeight="12.75"/>
  <cols>
    <col min="1" max="1" width="42.140625" style="0" customWidth="1"/>
    <col min="2" max="2" width="8.00390625" style="22" hidden="1" customWidth="1"/>
    <col min="3" max="5" width="8.00390625" style="22" customWidth="1"/>
    <col min="6" max="6" width="11.00390625" style="22" customWidth="1"/>
    <col min="7" max="7" width="6.140625" style="0" customWidth="1"/>
    <col min="8" max="8" width="10.57421875" style="0" bestFit="1" customWidth="1"/>
    <col min="9" max="9" width="9.57421875" style="0" bestFit="1" customWidth="1"/>
    <col min="10" max="10" width="9.00390625" style="0" bestFit="1" customWidth="1"/>
  </cols>
  <sheetData>
    <row r="1" spans="1:13" s="4" customFormat="1" ht="12.75">
      <c r="A1" s="299" t="s">
        <v>163</v>
      </c>
      <c r="B1" s="299"/>
      <c r="C1" s="299"/>
      <c r="D1" s="299"/>
      <c r="E1" s="299"/>
      <c r="F1" s="299"/>
      <c r="G1" s="302"/>
      <c r="H1"/>
      <c r="I1"/>
      <c r="J1"/>
      <c r="K1"/>
      <c r="L1"/>
      <c r="M1"/>
    </row>
    <row r="2" spans="1:6" ht="13.5" thickBot="1">
      <c r="A2" s="69"/>
      <c r="B2" s="70"/>
      <c r="C2" s="70"/>
      <c r="D2" s="70"/>
      <c r="E2" s="70"/>
      <c r="F2" s="71" t="s">
        <v>18</v>
      </c>
    </row>
    <row r="3" spans="1:6" ht="22.5" customHeight="1">
      <c r="A3" s="72"/>
      <c r="B3" s="271"/>
      <c r="C3" s="271"/>
      <c r="D3" s="271"/>
      <c r="E3" s="271"/>
      <c r="F3" s="272"/>
    </row>
    <row r="4" spans="1:6" ht="61.5" customHeight="1">
      <c r="A4" s="73"/>
      <c r="B4" s="173">
        <f>'Tab 1'!B3</f>
        <v>2013</v>
      </c>
      <c r="C4" s="248">
        <v>2014</v>
      </c>
      <c r="D4" s="242">
        <f>'Tab 1'!D3</f>
        <v>2016</v>
      </c>
      <c r="E4" s="51">
        <f>'Tab 1'!E3</f>
        <v>2017</v>
      </c>
      <c r="F4" s="174" t="str">
        <f>'Tab 1'!F3</f>
        <v>Évolution des nouveaux contrats 2016/2017</v>
      </c>
    </row>
    <row r="5" spans="1:6" ht="12.75">
      <c r="A5" s="74" t="s">
        <v>41</v>
      </c>
      <c r="B5" s="75">
        <v>283184</v>
      </c>
      <c r="C5" s="249">
        <v>271107</v>
      </c>
      <c r="D5" s="243">
        <v>275403</v>
      </c>
      <c r="E5" s="243">
        <v>280388</v>
      </c>
      <c r="F5" s="76">
        <f>(E5/D5-1)*100</f>
        <v>1.8100746905443943</v>
      </c>
    </row>
    <row r="6" spans="1:6" ht="12.75">
      <c r="A6" s="77" t="s">
        <v>28</v>
      </c>
      <c r="B6" s="78"/>
      <c r="C6" s="237"/>
      <c r="D6" s="232"/>
      <c r="E6" s="61"/>
      <c r="F6" s="79"/>
    </row>
    <row r="7" spans="1:6" ht="12.75">
      <c r="A7" s="80" t="s">
        <v>107</v>
      </c>
      <c r="B7" s="86" t="s">
        <v>169</v>
      </c>
      <c r="C7" s="250">
        <v>66.271</v>
      </c>
      <c r="D7" s="232">
        <v>65.593</v>
      </c>
      <c r="E7" s="61">
        <v>66.062</v>
      </c>
      <c r="F7" s="79">
        <f>((E7/100*E$5)/(D7/100*D$5)-1)*100</f>
        <v>2.5380323236739333</v>
      </c>
    </row>
    <row r="8" spans="1:6" ht="12.75">
      <c r="A8" s="80" t="s">
        <v>108</v>
      </c>
      <c r="B8" s="86" t="s">
        <v>170</v>
      </c>
      <c r="C8" s="250">
        <v>33.729</v>
      </c>
      <c r="D8" s="232">
        <v>34.407</v>
      </c>
      <c r="E8" s="61">
        <v>33.938</v>
      </c>
      <c r="F8" s="79">
        <f>((E8/100*E$5)/(D8/100*D$5)-1)*100</f>
        <v>0.42230693892799653</v>
      </c>
    </row>
    <row r="9" spans="1:6" ht="12.75">
      <c r="A9" s="77" t="s">
        <v>68</v>
      </c>
      <c r="B9" s="86"/>
      <c r="C9" s="250"/>
      <c r="D9" s="194"/>
      <c r="E9" s="194"/>
      <c r="F9" s="79"/>
    </row>
    <row r="10" spans="1:6" ht="12.75">
      <c r="A10" s="80" t="s">
        <v>109</v>
      </c>
      <c r="B10" s="78">
        <v>10.241</v>
      </c>
      <c r="C10" s="237">
        <v>9.8872</v>
      </c>
      <c r="D10" s="232">
        <v>11.165</v>
      </c>
      <c r="E10" s="61">
        <v>10.969</v>
      </c>
      <c r="F10" s="79">
        <f aca="true" t="shared" si="0" ref="F10:F18">((E10/100*E$5)/(D10/100*D$5)-1)*100</f>
        <v>0.02281319127466208</v>
      </c>
    </row>
    <row r="11" spans="1:6" ht="12.75">
      <c r="A11" s="80" t="s">
        <v>110</v>
      </c>
      <c r="B11" s="78">
        <v>14.341</v>
      </c>
      <c r="C11" s="237">
        <v>13.32</v>
      </c>
      <c r="D11" s="232">
        <v>12.788</v>
      </c>
      <c r="E11" s="61">
        <v>12.51</v>
      </c>
      <c r="F11" s="79">
        <f t="shared" si="0"/>
        <v>-0.403187802728322</v>
      </c>
    </row>
    <row r="12" spans="1:6" ht="12.75">
      <c r="A12" s="80" t="s">
        <v>111</v>
      </c>
      <c r="B12" s="78">
        <v>13.022</v>
      </c>
      <c r="C12" s="237">
        <v>12.552</v>
      </c>
      <c r="D12" s="232">
        <v>12.79</v>
      </c>
      <c r="E12" s="61">
        <v>13.127</v>
      </c>
      <c r="F12" s="79">
        <f t="shared" si="0"/>
        <v>4.49263881647981</v>
      </c>
    </row>
    <row r="13" spans="1:6" ht="12.75">
      <c r="A13" s="80" t="s">
        <v>112</v>
      </c>
      <c r="B13" s="78">
        <v>14.203</v>
      </c>
      <c r="C13" s="237">
        <v>14.893</v>
      </c>
      <c r="D13" s="232">
        <v>14.455</v>
      </c>
      <c r="E13" s="61">
        <v>14.618</v>
      </c>
      <c r="F13" s="79">
        <f t="shared" si="0"/>
        <v>2.958123267130941</v>
      </c>
    </row>
    <row r="14" spans="1:6" ht="12.75">
      <c r="A14" s="80" t="s">
        <v>113</v>
      </c>
      <c r="B14" s="78">
        <v>11.239</v>
      </c>
      <c r="C14" s="237">
        <v>11.549</v>
      </c>
      <c r="D14" s="232">
        <v>11.492</v>
      </c>
      <c r="E14" s="61">
        <v>11.338</v>
      </c>
      <c r="F14" s="79">
        <f t="shared" si="0"/>
        <v>0.4457559033582026</v>
      </c>
    </row>
    <row r="15" spans="1:6" ht="12.75">
      <c r="A15" s="80" t="s">
        <v>114</v>
      </c>
      <c r="B15" s="78">
        <v>10.104</v>
      </c>
      <c r="C15" s="237">
        <v>10.257</v>
      </c>
      <c r="D15" s="232">
        <v>10.79</v>
      </c>
      <c r="E15" s="61">
        <v>10.46</v>
      </c>
      <c r="F15" s="79">
        <f t="shared" si="0"/>
        <v>-1.303671801381412</v>
      </c>
    </row>
    <row r="16" spans="1:6" ht="12.75">
      <c r="A16" s="80" t="s">
        <v>115</v>
      </c>
      <c r="B16" s="78">
        <v>8.758</v>
      </c>
      <c r="C16" s="237">
        <v>8.7386</v>
      </c>
      <c r="D16" s="232">
        <v>8.6372</v>
      </c>
      <c r="E16" s="61">
        <v>8.547</v>
      </c>
      <c r="F16" s="79">
        <f t="shared" si="0"/>
        <v>0.7468518015193659</v>
      </c>
    </row>
    <row r="17" spans="1:6" ht="12.75">
      <c r="A17" s="80" t="s">
        <v>193</v>
      </c>
      <c r="B17" s="78">
        <v>17.446</v>
      </c>
      <c r="C17" s="237">
        <v>18.046</v>
      </c>
      <c r="D17" s="232">
        <v>17.022</v>
      </c>
      <c r="E17" s="61">
        <v>16.214</v>
      </c>
      <c r="F17" s="79">
        <f t="shared" si="0"/>
        <v>-3.0226441644644053</v>
      </c>
    </row>
    <row r="18" spans="1:6" ht="12.75">
      <c r="A18" s="82" t="s">
        <v>194</v>
      </c>
      <c r="B18" s="83">
        <v>0.6476</v>
      </c>
      <c r="C18" s="238">
        <v>0.7578</v>
      </c>
      <c r="D18" s="233">
        <v>0.8608</v>
      </c>
      <c r="E18" s="64">
        <v>2.217</v>
      </c>
      <c r="F18" s="84">
        <f t="shared" si="0"/>
        <v>162.2129827938394</v>
      </c>
    </row>
    <row r="19" spans="1:6" ht="12.75">
      <c r="A19" s="73" t="s">
        <v>123</v>
      </c>
      <c r="B19" s="241"/>
      <c r="C19" s="251"/>
      <c r="D19" s="232"/>
      <c r="E19" s="61"/>
      <c r="F19" s="79"/>
    </row>
    <row r="20" spans="1:6" ht="12.75">
      <c r="A20" s="80" t="s">
        <v>64</v>
      </c>
      <c r="B20" s="78">
        <v>18.9</v>
      </c>
      <c r="C20" s="237">
        <v>19.766</v>
      </c>
      <c r="D20" s="232">
        <v>20.352</v>
      </c>
      <c r="E20" s="61">
        <v>20.521</v>
      </c>
      <c r="F20" s="79">
        <f>((E20/100*E$5)/(D20/100*D$5)-1)*100</f>
        <v>2.655490503373703</v>
      </c>
    </row>
    <row r="21" spans="1:7" ht="12.75">
      <c r="A21" s="85" t="s">
        <v>116</v>
      </c>
      <c r="B21" s="78">
        <v>24.4</v>
      </c>
      <c r="C21" s="237">
        <v>25.655</v>
      </c>
      <c r="D21" s="232">
        <v>26.397</v>
      </c>
      <c r="E21" s="61">
        <v>27.086</v>
      </c>
      <c r="F21" s="79">
        <f>((E21/100*E$5)/(D21/100*D$5)-1)*100</f>
        <v>4.467465358490963</v>
      </c>
      <c r="G21" s="43">
        <f>(SUM(E20:E21)/100*E5)/(SUM(D20:D21)/100*D5)-1</f>
        <v>0.03678628971587572</v>
      </c>
    </row>
    <row r="22" spans="1:6" ht="12.75">
      <c r="A22" s="80" t="s">
        <v>65</v>
      </c>
      <c r="B22" s="78">
        <v>24</v>
      </c>
      <c r="C22" s="237">
        <v>23.062</v>
      </c>
      <c r="D22" s="232">
        <v>21.471</v>
      </c>
      <c r="E22" s="61">
        <v>21.31</v>
      </c>
      <c r="F22" s="79">
        <f>((E22/100*E$5)/(D22/100*D$5)-1)*100</f>
        <v>1.0466532371804282</v>
      </c>
    </row>
    <row r="23" spans="1:6" ht="12.75">
      <c r="A23" s="82" t="s">
        <v>23</v>
      </c>
      <c r="B23" s="83">
        <v>32.7</v>
      </c>
      <c r="C23" s="238">
        <v>31.517</v>
      </c>
      <c r="D23" s="233">
        <v>31.78</v>
      </c>
      <c r="E23" s="64">
        <v>31.083</v>
      </c>
      <c r="F23" s="84">
        <f>((E23/100*E$5)/(D23/100*D$5)-1)*100</f>
        <v>-0.42282719930173407</v>
      </c>
    </row>
    <row r="24" spans="1:6" ht="12.75">
      <c r="A24" s="77" t="s">
        <v>42</v>
      </c>
      <c r="B24" s="241"/>
      <c r="C24" s="251"/>
      <c r="D24" s="232"/>
      <c r="E24" s="61"/>
      <c r="F24" s="79"/>
    </row>
    <row r="25" spans="1:6" ht="12.75">
      <c r="A25" s="80" t="s">
        <v>64</v>
      </c>
      <c r="B25" s="78">
        <v>32.3</v>
      </c>
      <c r="C25" s="237">
        <v>34.069</v>
      </c>
      <c r="D25" s="232">
        <v>35.246</v>
      </c>
      <c r="E25" s="61">
        <v>35.88</v>
      </c>
      <c r="F25" s="79">
        <f>((E25/100*E$5)/(D25/100*D$5)-1)*100</f>
        <v>3.6414197326429365</v>
      </c>
    </row>
    <row r="26" spans="1:6" ht="12.75">
      <c r="A26" s="80" t="s">
        <v>117</v>
      </c>
      <c r="B26" s="78">
        <v>22.2</v>
      </c>
      <c r="C26" s="237">
        <v>21.585</v>
      </c>
      <c r="D26" s="232">
        <v>20.81</v>
      </c>
      <c r="E26" s="61">
        <v>20.98</v>
      </c>
      <c r="F26" s="79">
        <f>((E26/100*E$5)/(D26/100*D$5)-1)*100</f>
        <v>2.641776405940499</v>
      </c>
    </row>
    <row r="27" spans="1:6" ht="12.75">
      <c r="A27" s="80" t="s">
        <v>157</v>
      </c>
      <c r="B27" s="78">
        <v>2.6</v>
      </c>
      <c r="C27" s="237">
        <v>2.6862</v>
      </c>
      <c r="D27" s="232">
        <v>2.7184</v>
      </c>
      <c r="E27" s="61">
        <v>2.8489</v>
      </c>
      <c r="F27" s="79">
        <f>((E27/100*E$5)/(D27/100*D$5)-1)*100</f>
        <v>6.697587472738364</v>
      </c>
    </row>
    <row r="28" spans="1:6" ht="12.75">
      <c r="A28" s="82" t="s">
        <v>118</v>
      </c>
      <c r="B28" s="83">
        <v>42.9</v>
      </c>
      <c r="C28" s="238">
        <v>41.66</v>
      </c>
      <c r="D28" s="233">
        <v>41.225</v>
      </c>
      <c r="E28" s="64">
        <v>40.291</v>
      </c>
      <c r="F28" s="84">
        <f>((E28/100*E$5)/(D28/100*D$5)-1)*100</f>
        <v>-0.4965501672110517</v>
      </c>
    </row>
    <row r="29" spans="1:6" ht="12.75">
      <c r="A29" s="73" t="s">
        <v>139</v>
      </c>
      <c r="B29" s="78"/>
      <c r="C29" s="237"/>
      <c r="D29" s="232"/>
      <c r="E29" s="61"/>
      <c r="F29" s="79"/>
    </row>
    <row r="30" spans="1:6" ht="12.75">
      <c r="A30" s="80" t="s">
        <v>140</v>
      </c>
      <c r="B30" s="78">
        <v>91.454</v>
      </c>
      <c r="C30" s="237">
        <v>90.807</v>
      </c>
      <c r="D30" s="232">
        <v>90.316</v>
      </c>
      <c r="E30" s="61">
        <v>89.548</v>
      </c>
      <c r="F30" s="79">
        <f>((E30/100*E$5)/(D30/100*D$5)-1)*100</f>
        <v>0.944335094433657</v>
      </c>
    </row>
    <row r="31" spans="1:6" ht="12.75">
      <c r="A31" s="82" t="s">
        <v>141</v>
      </c>
      <c r="B31" s="83">
        <f>100-B30</f>
        <v>8.546000000000006</v>
      </c>
      <c r="C31" s="238">
        <v>9.192999999999998</v>
      </c>
      <c r="D31" s="233">
        <f>100-D30</f>
        <v>9.683999999999997</v>
      </c>
      <c r="E31" s="64">
        <f>100-E30</f>
        <v>10.451999999999998</v>
      </c>
      <c r="F31" s="84">
        <f>((E31/100*E$5)/(D31/100*D$5)-1)*100</f>
        <v>9.884231791157605</v>
      </c>
    </row>
    <row r="32" spans="1:6" ht="12.75">
      <c r="A32" s="77" t="s">
        <v>44</v>
      </c>
      <c r="B32" s="78"/>
      <c r="C32" s="237"/>
      <c r="D32" s="232"/>
      <c r="E32" s="61"/>
      <c r="F32" s="79"/>
    </row>
    <row r="33" spans="1:6" ht="12.75">
      <c r="A33" s="80" t="s">
        <v>40</v>
      </c>
      <c r="B33" s="78">
        <v>26.3</v>
      </c>
      <c r="C33" s="237">
        <v>27.095</v>
      </c>
      <c r="D33" s="240">
        <v>27.071</v>
      </c>
      <c r="E33" s="91">
        <v>27.681</v>
      </c>
      <c r="F33" s="79">
        <f>((E33/100*E$5)/(D33/100*D$5)-1)*100</f>
        <v>4.104195541685174</v>
      </c>
    </row>
    <row r="34" spans="1:6" ht="12.75">
      <c r="A34" s="80" t="s">
        <v>101</v>
      </c>
      <c r="B34" s="78">
        <v>64.9</v>
      </c>
      <c r="C34" s="237">
        <v>64.364</v>
      </c>
      <c r="D34" s="232">
        <v>64.761</v>
      </c>
      <c r="E34" s="61">
        <v>64.266</v>
      </c>
      <c r="F34" s="79">
        <f>((E34/100*E$5)/(D34/100*D$5)-1)*100</f>
        <v>1.031890490612053</v>
      </c>
    </row>
    <row r="35" spans="1:6" ht="12.75">
      <c r="A35" s="82" t="s">
        <v>102</v>
      </c>
      <c r="B35" s="83">
        <v>8.8</v>
      </c>
      <c r="C35" s="238">
        <v>8.5404</v>
      </c>
      <c r="D35" s="244">
        <v>8.1687</v>
      </c>
      <c r="E35" s="87">
        <v>8.0528</v>
      </c>
      <c r="F35" s="84">
        <f>((E35/100*E$5)/(D35/100*D$5)-1)*100</f>
        <v>0.365562386673024</v>
      </c>
    </row>
    <row r="36" spans="1:6" ht="12.75">
      <c r="A36" s="74" t="s">
        <v>122</v>
      </c>
      <c r="B36" s="208">
        <v>20.557</v>
      </c>
      <c r="C36" s="252">
        <v>20.26</v>
      </c>
      <c r="D36" s="245">
        <v>20.202</v>
      </c>
      <c r="E36" s="89">
        <v>20.092</v>
      </c>
      <c r="F36" s="90"/>
    </row>
    <row r="37" spans="1:6" ht="12.75">
      <c r="A37" s="77" t="s">
        <v>45</v>
      </c>
      <c r="B37" s="78"/>
      <c r="C37" s="237"/>
      <c r="D37" s="194"/>
      <c r="E37" s="81"/>
      <c r="F37" s="79"/>
    </row>
    <row r="38" spans="1:6" ht="12.75">
      <c r="A38" s="80" t="s">
        <v>119</v>
      </c>
      <c r="B38" s="78">
        <v>59</v>
      </c>
      <c r="C38" s="237">
        <v>58.087</v>
      </c>
      <c r="D38" s="246">
        <v>59.214</v>
      </c>
      <c r="E38" s="91">
        <v>58.645</v>
      </c>
      <c r="F38" s="79">
        <f>((E38/100*E$5)/(D38/100*D$5)-1)*100</f>
        <v>0.8317598916975255</v>
      </c>
    </row>
    <row r="39" spans="1:6" ht="12.75">
      <c r="A39" s="80" t="s">
        <v>121</v>
      </c>
      <c r="B39" s="78">
        <v>26.9</v>
      </c>
      <c r="C39" s="237">
        <v>28.044</v>
      </c>
      <c r="D39" s="246">
        <v>27.291</v>
      </c>
      <c r="E39" s="91">
        <v>27.33</v>
      </c>
      <c r="F39" s="79">
        <f>((E39/100*E$5)/(D39/100*D$5)-1)*100</f>
        <v>1.9555656184301995</v>
      </c>
    </row>
    <row r="40" spans="1:6" ht="12.75">
      <c r="A40" s="80" t="s">
        <v>124</v>
      </c>
      <c r="B40" s="78">
        <v>5.6</v>
      </c>
      <c r="C40" s="237">
        <v>5.4638</v>
      </c>
      <c r="D40" s="246">
        <v>5.2025</v>
      </c>
      <c r="E40" s="91">
        <v>5.2053</v>
      </c>
      <c r="F40" s="79">
        <f>((E40/100*E$5)/(D40/100*D$5)-1)*100</f>
        <v>1.8648691564999265</v>
      </c>
    </row>
    <row r="41" spans="1:6" ht="13.5" thickBot="1">
      <c r="A41" s="92" t="s">
        <v>120</v>
      </c>
      <c r="B41" s="197">
        <v>8.5</v>
      </c>
      <c r="C41" s="253">
        <v>8.4047</v>
      </c>
      <c r="D41" s="247">
        <v>8.2934</v>
      </c>
      <c r="E41" s="93">
        <v>8.8192</v>
      </c>
      <c r="F41" s="94">
        <f>((E41/100*E$5)/(D41/100*D$5)-1)*100</f>
        <v>8.264814275309185</v>
      </c>
    </row>
    <row r="42" spans="1:6" ht="12.75">
      <c r="A42" s="266" t="s">
        <v>213</v>
      </c>
      <c r="B42" s="266"/>
      <c r="C42" s="266"/>
      <c r="D42" s="266"/>
      <c r="E42" s="266"/>
      <c r="F42" s="266"/>
    </row>
    <row r="43" spans="1:6" ht="22.5" customHeight="1">
      <c r="A43" s="274" t="s">
        <v>164</v>
      </c>
      <c r="B43" s="275"/>
      <c r="C43" s="275"/>
      <c r="D43" s="275"/>
      <c r="E43" s="275"/>
      <c r="F43" s="275"/>
    </row>
    <row r="44" spans="1:6" ht="22.5" customHeight="1">
      <c r="A44" s="273" t="s">
        <v>218</v>
      </c>
      <c r="B44" s="273"/>
      <c r="C44" s="273"/>
      <c r="D44" s="273"/>
      <c r="E44" s="273"/>
      <c r="F44" s="273"/>
    </row>
    <row r="45" spans="1:6" ht="12.75">
      <c r="A45" s="266" t="s">
        <v>132</v>
      </c>
      <c r="B45" s="266"/>
      <c r="C45" s="266"/>
      <c r="D45" s="266"/>
      <c r="E45" s="266"/>
      <c r="F45" s="266"/>
    </row>
    <row r="46" spans="1:6" ht="24.75" customHeight="1">
      <c r="A46" s="273" t="s">
        <v>131</v>
      </c>
      <c r="B46" s="273"/>
      <c r="C46" s="273"/>
      <c r="D46" s="273"/>
      <c r="E46" s="273"/>
      <c r="F46" s="273"/>
    </row>
  </sheetData>
  <sheetProtection/>
  <mergeCells count="6">
    <mergeCell ref="B3:F3"/>
    <mergeCell ref="A42:F42"/>
    <mergeCell ref="A46:F46"/>
    <mergeCell ref="A45:F45"/>
    <mergeCell ref="A44:F44"/>
    <mergeCell ref="A43:F43"/>
  </mergeCells>
  <printOptions/>
  <pageMargins left="0.787401575" right="0.787401575" top="0.984251969" bottom="0.984251969" header="0.4921259845" footer="0.4921259845"/>
  <pageSetup horizontalDpi="600" verticalDpi="600" orientation="landscape" paperSize="9" scale="70" r:id="rId1"/>
  <ignoredErrors>
    <ignoredError sqref="D4:F4 B4" unlockedFormula="1"/>
    <ignoredError sqref="B7:B8" numberStoredAsText="1"/>
  </ignoredErrors>
</worksheet>
</file>

<file path=xl/worksheets/sheet6.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L1"/>
    </sheetView>
  </sheetViews>
  <sheetFormatPr defaultColWidth="11.421875" defaultRowHeight="12.75"/>
  <cols>
    <col min="1" max="1" width="42.421875" style="0" customWidth="1"/>
    <col min="2" max="2" width="10.00390625" style="0" customWidth="1"/>
    <col min="3" max="3" width="8.421875" style="0" customWidth="1"/>
    <col min="4" max="4" width="10.421875" style="0" customWidth="1"/>
    <col min="6" max="6" width="11.28125" style="0" customWidth="1"/>
    <col min="7" max="7" width="7.421875" style="0" customWidth="1"/>
    <col min="8" max="8" width="11.140625" style="0" customWidth="1"/>
    <col min="9" max="9" width="9.421875" style="0" customWidth="1"/>
    <col min="10" max="10" width="12.140625" style="0" customWidth="1"/>
    <col min="11" max="11" width="11.00390625" style="0" customWidth="1"/>
    <col min="12" max="12" width="9.421875" style="0" customWidth="1"/>
  </cols>
  <sheetData>
    <row r="1" spans="1:12" ht="13.5" customHeight="1">
      <c r="A1" s="303" t="s">
        <v>166</v>
      </c>
      <c r="B1" s="303"/>
      <c r="C1" s="303"/>
      <c r="D1" s="303"/>
      <c r="E1" s="303"/>
      <c r="F1" s="303"/>
      <c r="G1" s="303"/>
      <c r="H1" s="303"/>
      <c r="I1" s="303"/>
      <c r="J1" s="303"/>
      <c r="K1" s="303"/>
      <c r="L1" s="303"/>
    </row>
    <row r="2" spans="1:12" ht="12.75">
      <c r="A2" s="45"/>
      <c r="B2" s="96"/>
      <c r="C2" s="96"/>
      <c r="D2" s="96"/>
      <c r="E2" s="96"/>
      <c r="F2" s="96"/>
      <c r="G2" s="96"/>
      <c r="H2" s="45"/>
      <c r="I2" s="45"/>
      <c r="J2" s="45"/>
      <c r="K2" s="45"/>
      <c r="L2" s="97" t="s">
        <v>18</v>
      </c>
    </row>
    <row r="3" spans="1:12" ht="12.75">
      <c r="A3" s="276" t="s">
        <v>26</v>
      </c>
      <c r="B3" s="279" t="s">
        <v>27</v>
      </c>
      <c r="C3" s="280"/>
      <c r="D3" s="280"/>
      <c r="E3" s="280"/>
      <c r="F3" s="280"/>
      <c r="G3" s="280"/>
      <c r="H3" s="280"/>
      <c r="I3" s="280"/>
      <c r="J3" s="280"/>
      <c r="K3" s="280"/>
      <c r="L3" s="276" t="s">
        <v>165</v>
      </c>
    </row>
    <row r="4" spans="1:12" ht="108" customHeight="1">
      <c r="A4" s="277"/>
      <c r="B4" s="98" t="s">
        <v>25</v>
      </c>
      <c r="C4" s="98" t="s">
        <v>19</v>
      </c>
      <c r="D4" s="99" t="s">
        <v>73</v>
      </c>
      <c r="E4" s="99" t="s">
        <v>69</v>
      </c>
      <c r="F4" s="98" t="s">
        <v>20</v>
      </c>
      <c r="G4" s="98" t="s">
        <v>22</v>
      </c>
      <c r="H4" s="99" t="s">
        <v>70</v>
      </c>
      <c r="I4" s="99" t="s">
        <v>71</v>
      </c>
      <c r="J4" s="100" t="s">
        <v>72</v>
      </c>
      <c r="K4" s="171" t="s">
        <v>21</v>
      </c>
      <c r="L4" s="278"/>
    </row>
    <row r="5" spans="1:12" ht="13.5" customHeight="1">
      <c r="A5" s="162" t="s">
        <v>148</v>
      </c>
      <c r="B5" s="255">
        <v>95.857</v>
      </c>
      <c r="C5" s="255">
        <v>75.953</v>
      </c>
      <c r="D5" s="256">
        <v>79.784</v>
      </c>
      <c r="E5" s="256">
        <v>68.753</v>
      </c>
      <c r="F5" s="255">
        <v>95.876</v>
      </c>
      <c r="G5" s="255">
        <v>37.394</v>
      </c>
      <c r="H5" s="256">
        <v>48.517</v>
      </c>
      <c r="I5" s="256">
        <v>48.258</v>
      </c>
      <c r="J5" s="256">
        <v>8.861</v>
      </c>
      <c r="K5" s="255">
        <v>57.408</v>
      </c>
      <c r="L5" s="255">
        <v>3.322678093363751</v>
      </c>
    </row>
    <row r="6" spans="1:12" s="11" customFormat="1" ht="24.75" customHeight="1">
      <c r="A6" s="101" t="s">
        <v>208</v>
      </c>
      <c r="B6" s="160">
        <v>0.0718</v>
      </c>
      <c r="C6" s="160">
        <v>7.2038</v>
      </c>
      <c r="D6" s="161">
        <v>1.0723</v>
      </c>
      <c r="E6" s="161">
        <v>18.692</v>
      </c>
      <c r="F6" s="160">
        <v>0.8904</v>
      </c>
      <c r="G6" s="160">
        <v>1.41</v>
      </c>
      <c r="H6" s="161">
        <v>1.2123</v>
      </c>
      <c r="I6" s="161">
        <v>3.0147</v>
      </c>
      <c r="J6" s="161">
        <v>2.4798</v>
      </c>
      <c r="K6" s="160">
        <v>2.541</v>
      </c>
      <c r="L6" s="160">
        <v>5.268677979553993</v>
      </c>
    </row>
    <row r="7" spans="1:12" s="11" customFormat="1" ht="13.5" customHeight="1">
      <c r="A7" s="164" t="s">
        <v>145</v>
      </c>
      <c r="B7" s="160">
        <v>93.406</v>
      </c>
      <c r="C7" s="160">
        <v>0.8768</v>
      </c>
      <c r="D7" s="161">
        <v>1.1984</v>
      </c>
      <c r="E7" s="161">
        <v>0.3544</v>
      </c>
      <c r="F7" s="160">
        <v>0.3626</v>
      </c>
      <c r="G7" s="160">
        <v>5.7689</v>
      </c>
      <c r="H7" s="161">
        <v>2.2975</v>
      </c>
      <c r="I7" s="161">
        <v>28.099</v>
      </c>
      <c r="J7" s="161">
        <v>0.5415</v>
      </c>
      <c r="K7" s="160">
        <v>7.0052</v>
      </c>
      <c r="L7" s="160">
        <v>7.413138634804817</v>
      </c>
    </row>
    <row r="8" spans="1:12" s="11" customFormat="1" ht="13.5" customHeight="1">
      <c r="A8" s="164" t="s">
        <v>146</v>
      </c>
      <c r="B8" s="160">
        <v>1.1177</v>
      </c>
      <c r="C8" s="160">
        <v>36.372</v>
      </c>
      <c r="D8" s="161">
        <v>74.496</v>
      </c>
      <c r="E8" s="161">
        <v>0.0405</v>
      </c>
      <c r="F8" s="160">
        <v>0.0069</v>
      </c>
      <c r="G8" s="160">
        <v>14.89</v>
      </c>
      <c r="H8" s="161">
        <v>13.681</v>
      </c>
      <c r="I8" s="161">
        <v>1.3288</v>
      </c>
      <c r="J8" s="161">
        <v>0.5415</v>
      </c>
      <c r="K8" s="160">
        <v>16.663</v>
      </c>
      <c r="L8" s="160">
        <v>-1.5094908363756376</v>
      </c>
    </row>
    <row r="9" spans="1:12" s="11" customFormat="1" ht="13.5" customHeight="1">
      <c r="A9" s="164" t="s">
        <v>13</v>
      </c>
      <c r="B9" s="160">
        <v>0.0308</v>
      </c>
      <c r="C9" s="160">
        <v>0.7233</v>
      </c>
      <c r="D9" s="161">
        <v>0</v>
      </c>
      <c r="E9" s="161">
        <v>0.1316</v>
      </c>
      <c r="F9" s="160">
        <v>41.363</v>
      </c>
      <c r="G9" s="160">
        <v>0.3852</v>
      </c>
      <c r="H9" s="161">
        <v>0.2919</v>
      </c>
      <c r="I9" s="161">
        <v>1.4373</v>
      </c>
      <c r="J9" s="161">
        <v>0.2954</v>
      </c>
      <c r="K9" s="160">
        <v>7.0901</v>
      </c>
      <c r="L9" s="160">
        <v>1.9932058726560786</v>
      </c>
    </row>
    <row r="10" spans="1:12" s="11" customFormat="1" ht="13.5" customHeight="1">
      <c r="A10" s="164" t="s">
        <v>147</v>
      </c>
      <c r="B10" s="160">
        <v>0.7383</v>
      </c>
      <c r="C10" s="160">
        <v>20.518</v>
      </c>
      <c r="D10" s="161">
        <v>2.4319</v>
      </c>
      <c r="E10" s="161">
        <v>42.234</v>
      </c>
      <c r="F10" s="160">
        <v>18.118</v>
      </c>
      <c r="G10" s="160">
        <v>12.877</v>
      </c>
      <c r="H10" s="161">
        <v>29.455</v>
      </c>
      <c r="I10" s="161">
        <v>6.748</v>
      </c>
      <c r="J10" s="161">
        <v>4.049</v>
      </c>
      <c r="K10" s="160">
        <v>14.953</v>
      </c>
      <c r="L10" s="160">
        <v>6.840587319308722</v>
      </c>
    </row>
    <row r="11" spans="1:12" s="11" customFormat="1" ht="13.5" customHeight="1">
      <c r="A11" s="164" t="s">
        <v>149</v>
      </c>
      <c r="B11" s="160">
        <v>0.4922</v>
      </c>
      <c r="C11" s="160">
        <v>10.257</v>
      </c>
      <c r="D11" s="161">
        <v>0.5852</v>
      </c>
      <c r="E11" s="161">
        <v>7.3005</v>
      </c>
      <c r="F11" s="160">
        <v>35.135</v>
      </c>
      <c r="G11" s="160">
        <v>2.063</v>
      </c>
      <c r="H11" s="161">
        <v>1.5794</v>
      </c>
      <c r="I11" s="161">
        <v>7.6294</v>
      </c>
      <c r="J11" s="161">
        <v>0.9538</v>
      </c>
      <c r="K11" s="160">
        <v>9.1555</v>
      </c>
      <c r="L11" s="160">
        <v>4.508110980781921</v>
      </c>
    </row>
    <row r="12" spans="1:12" ht="13.5" customHeight="1">
      <c r="A12" s="162" t="s">
        <v>150</v>
      </c>
      <c r="B12" s="255">
        <v>4.1427</v>
      </c>
      <c r="C12" s="255">
        <v>24.047</v>
      </c>
      <c r="D12" s="256">
        <v>20.216</v>
      </c>
      <c r="E12" s="256">
        <v>31.247</v>
      </c>
      <c r="F12" s="255">
        <v>4.1239</v>
      </c>
      <c r="G12" s="255">
        <v>62.606</v>
      </c>
      <c r="H12" s="256">
        <v>51.483</v>
      </c>
      <c r="I12" s="256">
        <v>51.742</v>
      </c>
      <c r="J12" s="256">
        <v>91.139</v>
      </c>
      <c r="K12" s="255">
        <v>42.592</v>
      </c>
      <c r="L12" s="255">
        <v>0.7978476305684268</v>
      </c>
    </row>
    <row r="13" spans="1:12" s="11" customFormat="1" ht="13.5" customHeight="1">
      <c r="A13" s="101" t="s">
        <v>156</v>
      </c>
      <c r="B13" s="160">
        <v>0.4307</v>
      </c>
      <c r="C13" s="160">
        <v>4.8037</v>
      </c>
      <c r="D13" s="161">
        <v>1.0337</v>
      </c>
      <c r="E13" s="161">
        <v>11.32</v>
      </c>
      <c r="F13" s="160">
        <v>1.7005</v>
      </c>
      <c r="G13" s="160">
        <v>11.059</v>
      </c>
      <c r="H13" s="161">
        <v>3.5402</v>
      </c>
      <c r="I13" s="161">
        <v>24.104</v>
      </c>
      <c r="J13" s="161">
        <v>45.314</v>
      </c>
      <c r="K13" s="160">
        <v>7.7918</v>
      </c>
      <c r="L13" s="160">
        <v>0.5708366718449653</v>
      </c>
    </row>
    <row r="14" spans="1:12" s="11" customFormat="1" ht="13.5" customHeight="1">
      <c r="A14" s="164" t="s">
        <v>151</v>
      </c>
      <c r="B14" s="160">
        <v>1.0767</v>
      </c>
      <c r="C14" s="160">
        <v>12.088</v>
      </c>
      <c r="D14" s="161">
        <v>18.19</v>
      </c>
      <c r="E14" s="161">
        <v>7.8169</v>
      </c>
      <c r="F14" s="160">
        <v>1.0947</v>
      </c>
      <c r="G14" s="160">
        <v>18.029</v>
      </c>
      <c r="H14" s="161">
        <v>34.407</v>
      </c>
      <c r="I14" s="161">
        <v>10.228</v>
      </c>
      <c r="J14" s="161">
        <v>19.833</v>
      </c>
      <c r="K14" s="160">
        <v>13.372</v>
      </c>
      <c r="L14" s="160">
        <v>-0.7372692077136644</v>
      </c>
    </row>
    <row r="15" spans="1:12" s="11" customFormat="1" ht="13.5" customHeight="1">
      <c r="A15" s="164" t="s">
        <v>155</v>
      </c>
      <c r="B15" s="160">
        <v>0.0103</v>
      </c>
      <c r="C15" s="160">
        <v>0.6721</v>
      </c>
      <c r="D15" s="161">
        <v>0.0456</v>
      </c>
      <c r="E15" s="161">
        <v>1.7517</v>
      </c>
      <c r="F15" s="160">
        <v>0.1469</v>
      </c>
      <c r="G15" s="160">
        <v>0.5153</v>
      </c>
      <c r="H15" s="161">
        <v>0.2023</v>
      </c>
      <c r="I15" s="161">
        <v>0.8994</v>
      </c>
      <c r="J15" s="161">
        <v>0.8799</v>
      </c>
      <c r="K15" s="160">
        <v>0.4714</v>
      </c>
      <c r="L15" s="160">
        <v>-2.0285308748050235</v>
      </c>
    </row>
    <row r="16" spans="1:12" s="11" customFormat="1" ht="26.25" customHeight="1">
      <c r="A16" s="164" t="s">
        <v>154</v>
      </c>
      <c r="B16" s="160">
        <v>0.041</v>
      </c>
      <c r="C16" s="160">
        <v>1.5336</v>
      </c>
      <c r="D16" s="161">
        <v>0.1226</v>
      </c>
      <c r="E16" s="161">
        <v>4.597</v>
      </c>
      <c r="F16" s="160">
        <v>0.2754</v>
      </c>
      <c r="G16" s="160">
        <v>2.8953</v>
      </c>
      <c r="H16" s="161">
        <v>0.7306</v>
      </c>
      <c r="I16" s="161">
        <v>3.4079</v>
      </c>
      <c r="J16" s="161">
        <v>17.765</v>
      </c>
      <c r="K16" s="160">
        <v>2.0699</v>
      </c>
      <c r="L16" s="160">
        <v>-0.10856278889207482</v>
      </c>
    </row>
    <row r="17" spans="1:12" s="11" customFormat="1" ht="13.5" customHeight="1">
      <c r="A17" s="164" t="s">
        <v>152</v>
      </c>
      <c r="B17" s="160">
        <v>0.1436</v>
      </c>
      <c r="C17" s="160">
        <v>0.1245</v>
      </c>
      <c r="D17" s="161">
        <v>0.2348</v>
      </c>
      <c r="E17" s="161">
        <v>0</v>
      </c>
      <c r="F17" s="160">
        <v>0.0229</v>
      </c>
      <c r="G17" s="160">
        <v>7.9384</v>
      </c>
      <c r="H17" s="161">
        <v>0.1415</v>
      </c>
      <c r="I17" s="161">
        <v>1.4418</v>
      </c>
      <c r="J17" s="161">
        <v>0.4492</v>
      </c>
      <c r="K17" s="160">
        <v>4.6678</v>
      </c>
      <c r="L17" s="160">
        <v>-5.042675579598455</v>
      </c>
    </row>
    <row r="18" spans="1:12" s="11" customFormat="1" ht="13.5" customHeight="1">
      <c r="A18" s="164" t="s">
        <v>153</v>
      </c>
      <c r="B18" s="160">
        <v>0</v>
      </c>
      <c r="C18" s="160">
        <v>0.0256</v>
      </c>
      <c r="D18" s="161">
        <v>0</v>
      </c>
      <c r="E18" s="161">
        <v>0</v>
      </c>
      <c r="F18" s="160">
        <v>0</v>
      </c>
      <c r="G18" s="160">
        <v>10.183</v>
      </c>
      <c r="H18" s="161">
        <v>1.6206</v>
      </c>
      <c r="I18" s="161">
        <v>0.2395</v>
      </c>
      <c r="J18" s="161">
        <v>0.2708</v>
      </c>
      <c r="K18" s="160">
        <v>5.9467</v>
      </c>
      <c r="L18" s="160">
        <v>3.6331325167023865</v>
      </c>
    </row>
    <row r="19" spans="1:12" s="11" customFormat="1" ht="13.5" customHeight="1">
      <c r="A19" s="164" t="s">
        <v>17</v>
      </c>
      <c r="B19" s="160">
        <v>2.4405</v>
      </c>
      <c r="C19" s="160">
        <v>4.7985</v>
      </c>
      <c r="D19" s="161">
        <v>0.5887</v>
      </c>
      <c r="E19" s="161">
        <v>5.7614</v>
      </c>
      <c r="F19" s="160">
        <v>0.8835</v>
      </c>
      <c r="G19" s="160">
        <v>11.984</v>
      </c>
      <c r="H19" s="161">
        <v>10.839</v>
      </c>
      <c r="I19" s="161">
        <v>11.421</v>
      </c>
      <c r="J19" s="161">
        <v>6.6211</v>
      </c>
      <c r="K19" s="160">
        <v>8.2703</v>
      </c>
      <c r="L19" s="160">
        <v>5.695413940597893</v>
      </c>
    </row>
    <row r="20" spans="1:12" ht="13.5" customHeight="1">
      <c r="A20" s="163" t="s">
        <v>24</v>
      </c>
      <c r="B20" s="257">
        <v>100</v>
      </c>
      <c r="C20" s="257">
        <v>100</v>
      </c>
      <c r="D20" s="258">
        <v>100</v>
      </c>
      <c r="E20" s="258">
        <v>100</v>
      </c>
      <c r="F20" s="257">
        <v>100</v>
      </c>
      <c r="G20" s="257">
        <v>100</v>
      </c>
      <c r="H20" s="258">
        <v>100</v>
      </c>
      <c r="I20" s="258">
        <v>100</v>
      </c>
      <c r="J20" s="258">
        <v>100</v>
      </c>
      <c r="K20" s="257">
        <v>100</v>
      </c>
      <c r="L20" s="259">
        <v>2.232001830045416</v>
      </c>
    </row>
    <row r="21" spans="1:12" ht="12.75">
      <c r="A21" s="96" t="s">
        <v>206</v>
      </c>
      <c r="B21" s="102"/>
      <c r="C21" s="102"/>
      <c r="D21" s="103"/>
      <c r="E21" s="103"/>
      <c r="F21" s="102"/>
      <c r="G21" s="102"/>
      <c r="H21" s="103"/>
      <c r="I21" s="103"/>
      <c r="J21" s="103"/>
      <c r="L21" s="29"/>
    </row>
    <row r="22" spans="1:13" ht="12.75">
      <c r="A22" s="266" t="s">
        <v>132</v>
      </c>
      <c r="B22" s="266"/>
      <c r="C22" s="266"/>
      <c r="D22" s="266"/>
      <c r="E22" s="266"/>
      <c r="F22" s="266"/>
      <c r="G22" s="96"/>
      <c r="H22" s="45"/>
      <c r="I22" s="45"/>
      <c r="J22" s="45"/>
      <c r="K22" s="45"/>
      <c r="L22" s="209"/>
      <c r="M22" s="207"/>
    </row>
    <row r="23" spans="1:13" ht="12.75">
      <c r="A23" s="96" t="s">
        <v>46</v>
      </c>
      <c r="B23" s="45"/>
      <c r="C23" s="45"/>
      <c r="D23" s="45"/>
      <c r="E23" s="45"/>
      <c r="F23" s="45"/>
      <c r="G23" s="45"/>
      <c r="H23" s="45"/>
      <c r="I23" s="45"/>
      <c r="J23" s="45"/>
      <c r="K23" s="45"/>
      <c r="L23" s="209"/>
      <c r="M23" s="207"/>
    </row>
    <row r="24" spans="1:13" ht="12.75">
      <c r="A24" s="45"/>
      <c r="B24" s="45"/>
      <c r="C24" s="45"/>
      <c r="D24" s="45"/>
      <c r="E24" s="45"/>
      <c r="F24" s="45"/>
      <c r="G24" s="45"/>
      <c r="H24" s="45"/>
      <c r="I24" s="45"/>
      <c r="J24" s="45"/>
      <c r="L24" s="209"/>
      <c r="M24" s="207"/>
    </row>
    <row r="25" spans="12:13" ht="12.75">
      <c r="L25" s="207"/>
      <c r="M25" s="207"/>
    </row>
  </sheetData>
  <sheetProtection/>
  <mergeCells count="5">
    <mergeCell ref="A3:A4"/>
    <mergeCell ref="A1:L1"/>
    <mergeCell ref="L3:L4"/>
    <mergeCell ref="B3:K3"/>
    <mergeCell ref="A22:F22"/>
  </mergeCells>
  <printOptions/>
  <pageMargins left="0.787401575" right="0.787401575" top="0.984251969" bottom="0.984251969" header="0.4921259845" footer="0.4921259845"/>
  <pageSetup horizontalDpi="600" verticalDpi="600" orientation="landscape" scale="84"/>
</worksheet>
</file>

<file path=xl/worksheets/sheet7.xml><?xml version="1.0" encoding="utf-8"?>
<worksheet xmlns="http://schemas.openxmlformats.org/spreadsheetml/2006/main" xmlns:r="http://schemas.openxmlformats.org/officeDocument/2006/relationships">
  <dimension ref="A1:M22"/>
  <sheetViews>
    <sheetView zoomScaleSheetLayoutView="100" zoomScalePageLayoutView="0" workbookViewId="0" topLeftCell="A1">
      <selection activeCell="A1" sqref="A1:I1"/>
    </sheetView>
  </sheetViews>
  <sheetFormatPr defaultColWidth="11.421875" defaultRowHeight="12.75"/>
  <cols>
    <col min="1" max="1" width="33.140625" style="0" customWidth="1"/>
    <col min="2" max="2" width="12.8515625" style="22" customWidth="1"/>
    <col min="3" max="3" width="14.140625" style="22" customWidth="1"/>
    <col min="4" max="5" width="11.421875" style="22" customWidth="1"/>
    <col min="6" max="6" width="9.28125" style="22" customWidth="1"/>
    <col min="7" max="7" width="11.421875" style="22" customWidth="1"/>
    <col min="8" max="8" width="11.57421875" style="22" customWidth="1"/>
    <col min="9" max="9" width="11.421875" style="22" customWidth="1"/>
    <col min="12" max="12" width="12.57421875" style="0" bestFit="1" customWidth="1"/>
  </cols>
  <sheetData>
    <row r="1" spans="1:9" s="6" customFormat="1" ht="13.5" customHeight="1">
      <c r="A1" s="303" t="s">
        <v>167</v>
      </c>
      <c r="B1" s="303"/>
      <c r="C1" s="303"/>
      <c r="D1" s="303"/>
      <c r="E1" s="303"/>
      <c r="F1" s="303"/>
      <c r="G1" s="303"/>
      <c r="H1" s="303"/>
      <c r="I1" s="303"/>
    </row>
    <row r="2" spans="1:9" ht="13.5" thickBot="1">
      <c r="A2" s="69"/>
      <c r="B2" s="70"/>
      <c r="C2" s="70"/>
      <c r="D2" s="70"/>
      <c r="E2" s="70"/>
      <c r="F2" s="70"/>
      <c r="G2" s="138"/>
      <c r="H2" s="70"/>
      <c r="I2" s="138" t="s">
        <v>18</v>
      </c>
    </row>
    <row r="3" spans="1:12" ht="50.25" customHeight="1">
      <c r="A3" s="139"/>
      <c r="B3" s="140" t="s">
        <v>74</v>
      </c>
      <c r="C3" s="140" t="s">
        <v>78</v>
      </c>
      <c r="D3" s="140" t="s">
        <v>77</v>
      </c>
      <c r="E3" s="140" t="s">
        <v>66</v>
      </c>
      <c r="F3" s="141" t="s">
        <v>21</v>
      </c>
      <c r="G3" s="140" t="s">
        <v>36</v>
      </c>
      <c r="H3" s="260" t="s">
        <v>165</v>
      </c>
      <c r="I3" s="142" t="s">
        <v>171</v>
      </c>
      <c r="J3" s="29"/>
      <c r="K3" s="29"/>
      <c r="L3" s="29"/>
    </row>
    <row r="4" spans="1:12" ht="12.75">
      <c r="A4" s="143" t="s">
        <v>91</v>
      </c>
      <c r="B4" s="95">
        <v>21.239</v>
      </c>
      <c r="C4" s="95">
        <v>30.942</v>
      </c>
      <c r="D4" s="95">
        <v>25.447</v>
      </c>
      <c r="E4" s="95">
        <v>22.372</v>
      </c>
      <c r="F4" s="144">
        <v>100</v>
      </c>
      <c r="G4" s="95">
        <v>39.524</v>
      </c>
      <c r="H4" s="95">
        <v>9.373360833215516</v>
      </c>
      <c r="I4" s="145">
        <v>0.5290000000000035</v>
      </c>
      <c r="J4" s="40"/>
      <c r="K4" s="41"/>
      <c r="L4" s="41"/>
    </row>
    <row r="5" spans="1:12" ht="12.75">
      <c r="A5" s="146" t="s">
        <v>29</v>
      </c>
      <c r="B5" s="86">
        <v>16.446</v>
      </c>
      <c r="C5" s="86">
        <v>31.225</v>
      </c>
      <c r="D5" s="86">
        <v>27.832</v>
      </c>
      <c r="E5" s="86">
        <v>24.497</v>
      </c>
      <c r="F5" s="147">
        <v>100</v>
      </c>
      <c r="G5" s="91">
        <v>29.975</v>
      </c>
      <c r="H5" s="91">
        <v>5.674363779968994</v>
      </c>
      <c r="I5" s="148">
        <v>-0.6340000000000003</v>
      </c>
      <c r="J5" s="40"/>
      <c r="K5" s="41"/>
      <c r="L5" s="41"/>
    </row>
    <row r="6" spans="1:12" ht="12.75">
      <c r="A6" s="149" t="s">
        <v>30</v>
      </c>
      <c r="B6" s="86">
        <v>38.114</v>
      </c>
      <c r="C6" s="86">
        <v>33.075</v>
      </c>
      <c r="D6" s="86">
        <v>15.116</v>
      </c>
      <c r="E6" s="86">
        <v>13.695</v>
      </c>
      <c r="F6" s="150">
        <v>100</v>
      </c>
      <c r="G6" s="91">
        <v>6.6707</v>
      </c>
      <c r="H6" s="91">
        <v>25.0793665378409</v>
      </c>
      <c r="I6" s="148">
        <v>0.9157000000000002</v>
      </c>
      <c r="J6" s="40"/>
      <c r="K6" s="41"/>
      <c r="L6" s="41"/>
    </row>
    <row r="7" spans="1:12" ht="12.75">
      <c r="A7" s="149" t="s">
        <v>31</v>
      </c>
      <c r="B7" s="86">
        <v>32.036</v>
      </c>
      <c r="C7" s="86">
        <v>23.054</v>
      </c>
      <c r="D7" s="86">
        <v>24.551</v>
      </c>
      <c r="E7" s="86">
        <v>20.359</v>
      </c>
      <c r="F7" s="150">
        <v>100</v>
      </c>
      <c r="G7" s="91">
        <v>2.8786</v>
      </c>
      <c r="H7" s="91">
        <v>18.10959055827852</v>
      </c>
      <c r="I7" s="148">
        <v>0.2486</v>
      </c>
      <c r="J7" s="40"/>
      <c r="K7" s="41"/>
      <c r="L7" s="41"/>
    </row>
    <row r="8" spans="1:12" ht="12.75">
      <c r="A8" s="74" t="s">
        <v>90</v>
      </c>
      <c r="B8" s="95">
        <v>35.47</v>
      </c>
      <c r="C8" s="95">
        <v>45.128</v>
      </c>
      <c r="D8" s="95">
        <v>12.03</v>
      </c>
      <c r="E8" s="95">
        <v>7.3708</v>
      </c>
      <c r="F8" s="172">
        <v>100</v>
      </c>
      <c r="G8" s="95">
        <v>30.518</v>
      </c>
      <c r="H8" s="95">
        <v>2.4859629495181723</v>
      </c>
      <c r="I8" s="145">
        <v>-1.615000000000002</v>
      </c>
      <c r="J8" s="40"/>
      <c r="K8" s="41"/>
      <c r="L8" s="41"/>
    </row>
    <row r="9" spans="1:12" ht="12.75">
      <c r="A9" s="74" t="s">
        <v>92</v>
      </c>
      <c r="B9" s="95">
        <v>43.124</v>
      </c>
      <c r="C9" s="95">
        <v>36.997</v>
      </c>
      <c r="D9" s="95">
        <v>11.306</v>
      </c>
      <c r="E9" s="95">
        <v>8.5731</v>
      </c>
      <c r="F9" s="172">
        <v>100</v>
      </c>
      <c r="G9" s="95">
        <v>29.958</v>
      </c>
      <c r="H9" s="95">
        <v>11.968417145201826</v>
      </c>
      <c r="I9" s="145">
        <v>1.0859999999999985</v>
      </c>
      <c r="J9" s="40"/>
      <c r="K9" s="41"/>
      <c r="L9" s="41"/>
    </row>
    <row r="10" spans="1:12" ht="12.75">
      <c r="A10" s="151" t="s">
        <v>32</v>
      </c>
      <c r="B10" s="91">
        <v>27.416</v>
      </c>
      <c r="C10" s="91">
        <v>49.704</v>
      </c>
      <c r="D10" s="91">
        <v>14.004</v>
      </c>
      <c r="E10" s="91">
        <v>8.8757</v>
      </c>
      <c r="F10" s="150">
        <v>100</v>
      </c>
      <c r="G10" s="91">
        <v>4.3696</v>
      </c>
      <c r="H10" s="91">
        <v>19.96470035908189</v>
      </c>
      <c r="I10" s="148">
        <v>0.43910000000000027</v>
      </c>
      <c r="J10" s="40"/>
      <c r="K10" s="41"/>
      <c r="L10" s="41"/>
    </row>
    <row r="11" spans="1:12" ht="22.5">
      <c r="A11" s="152" t="s">
        <v>75</v>
      </c>
      <c r="B11" s="91">
        <v>17.514</v>
      </c>
      <c r="C11" s="91">
        <v>54.802</v>
      </c>
      <c r="D11" s="91">
        <v>18.927</v>
      </c>
      <c r="E11" s="91">
        <v>8.7571</v>
      </c>
      <c r="F11" s="150">
        <v>100</v>
      </c>
      <c r="G11" s="91">
        <v>3.0509</v>
      </c>
      <c r="H11" s="91">
        <v>31.99463804648788</v>
      </c>
      <c r="I11" s="148">
        <v>0.5566999999999998</v>
      </c>
      <c r="J11" s="40"/>
      <c r="K11" s="41"/>
      <c r="L11" s="41"/>
    </row>
    <row r="12" spans="1:12" ht="14.25" customHeight="1">
      <c r="A12" s="152" t="s">
        <v>76</v>
      </c>
      <c r="B12" s="91">
        <v>64.8</v>
      </c>
      <c r="C12" s="91">
        <v>27.8</v>
      </c>
      <c r="D12" s="91">
        <v>4.6</v>
      </c>
      <c r="E12" s="91">
        <v>2.8</v>
      </c>
      <c r="F12" s="150">
        <v>100</v>
      </c>
      <c r="G12" s="91">
        <v>8.6185</v>
      </c>
      <c r="H12" s="91">
        <v>1.2992011171709228</v>
      </c>
      <c r="I12" s="148">
        <v>-0.5624000000000002</v>
      </c>
      <c r="J12" s="40"/>
      <c r="K12" s="41"/>
      <c r="L12" s="41"/>
    </row>
    <row r="13" spans="1:12" ht="12.75">
      <c r="A13" s="149" t="s">
        <v>33</v>
      </c>
      <c r="B13" s="91">
        <v>36.838</v>
      </c>
      <c r="C13" s="91">
        <v>34.023</v>
      </c>
      <c r="D13" s="91">
        <v>15.315</v>
      </c>
      <c r="E13" s="91">
        <v>13.825</v>
      </c>
      <c r="F13" s="150">
        <v>100</v>
      </c>
      <c r="G13" s="91">
        <v>10.411</v>
      </c>
      <c r="H13" s="91">
        <v>4.0034784970857995</v>
      </c>
      <c r="I13" s="148">
        <v>-0.391</v>
      </c>
      <c r="J13" s="40"/>
      <c r="K13" s="41"/>
      <c r="L13" s="41"/>
    </row>
    <row r="14" spans="1:12" ht="12.75">
      <c r="A14" s="149" t="s">
        <v>34</v>
      </c>
      <c r="B14" s="91">
        <v>50.369</v>
      </c>
      <c r="C14" s="91">
        <v>37.101</v>
      </c>
      <c r="D14" s="91">
        <v>5.8968</v>
      </c>
      <c r="E14" s="91">
        <v>6.6339</v>
      </c>
      <c r="F14" s="147">
        <v>100</v>
      </c>
      <c r="G14" s="91">
        <v>3.5077</v>
      </c>
      <c r="H14" s="91">
        <v>53.5491768016759</v>
      </c>
      <c r="I14" s="148">
        <v>1.0425999999999997</v>
      </c>
      <c r="J14" s="40"/>
      <c r="K14" s="41"/>
      <c r="L14" s="41"/>
    </row>
    <row r="15" spans="1:12" ht="13.5" thickBot="1">
      <c r="A15" s="153" t="s">
        <v>35</v>
      </c>
      <c r="B15" s="154">
        <v>32.138</v>
      </c>
      <c r="C15" s="154">
        <v>37.085</v>
      </c>
      <c r="D15" s="154">
        <v>17.116</v>
      </c>
      <c r="E15" s="154">
        <v>13.66</v>
      </c>
      <c r="F15" s="155">
        <v>100</v>
      </c>
      <c r="G15" s="156">
        <v>100</v>
      </c>
      <c r="H15" s="154">
        <v>7.909477929643738</v>
      </c>
      <c r="I15" s="157"/>
      <c r="J15" s="40"/>
      <c r="K15" s="41"/>
      <c r="L15" s="41"/>
    </row>
    <row r="16" spans="1:13" ht="22.5" customHeight="1">
      <c r="A16" s="274" t="s">
        <v>210</v>
      </c>
      <c r="B16" s="274"/>
      <c r="C16" s="274"/>
      <c r="D16" s="274"/>
      <c r="E16" s="274"/>
      <c r="F16" s="274"/>
      <c r="G16" s="274"/>
      <c r="H16" s="274"/>
      <c r="I16" s="274"/>
      <c r="K16" s="29"/>
      <c r="M16" s="5"/>
    </row>
    <row r="17" spans="1:12" ht="12.75">
      <c r="A17" s="135" t="s">
        <v>133</v>
      </c>
      <c r="B17" s="70"/>
      <c r="C17" s="70"/>
      <c r="D17" s="70"/>
      <c r="E17" s="70"/>
      <c r="F17" s="70"/>
      <c r="G17" s="158"/>
      <c r="H17" s="158"/>
      <c r="I17" s="158"/>
      <c r="L17" s="43"/>
    </row>
    <row r="18" spans="1:6" ht="12.75">
      <c r="A18" s="96" t="s">
        <v>46</v>
      </c>
      <c r="B18" s="70"/>
      <c r="C18" s="70"/>
      <c r="D18" s="70"/>
      <c r="E18" s="70"/>
      <c r="F18" s="70"/>
    </row>
    <row r="19" spans="7:12" ht="12.75">
      <c r="G19" s="209"/>
      <c r="H19" s="207"/>
      <c r="L19" s="43"/>
    </row>
    <row r="20" spans="7:12" ht="12.75">
      <c r="G20" s="30"/>
      <c r="H20" s="29"/>
      <c r="I20" s="29"/>
      <c r="L20" s="43"/>
    </row>
    <row r="21" spans="7:11" ht="12.75">
      <c r="G21" s="31"/>
      <c r="H21" s="30"/>
      <c r="I21" s="30"/>
      <c r="J21" s="29"/>
      <c r="K21" s="29"/>
    </row>
    <row r="22" ht="12.75">
      <c r="G22" s="32"/>
    </row>
  </sheetData>
  <sheetProtection/>
  <mergeCells count="2">
    <mergeCell ref="A1:I1"/>
    <mergeCell ref="A16:I16"/>
  </mergeCells>
  <printOptions/>
  <pageMargins left="0.787401575" right="0.787401575" top="0.984251969" bottom="0.984251969" header="0.4921259845" footer="0.4921259845"/>
  <pageSetup horizontalDpi="600" verticalDpi="600" orientation="portrait" scale="71" r:id="rId1"/>
</worksheet>
</file>

<file path=xl/worksheets/sheet8.xml><?xml version="1.0" encoding="utf-8"?>
<worksheet xmlns="http://schemas.openxmlformats.org/spreadsheetml/2006/main" xmlns:r="http://schemas.openxmlformats.org/officeDocument/2006/relationships">
  <dimension ref="A1:D45"/>
  <sheetViews>
    <sheetView zoomScalePageLayoutView="0" workbookViewId="0" topLeftCell="A1">
      <selection activeCell="A1" sqref="A1:D1"/>
    </sheetView>
  </sheetViews>
  <sheetFormatPr defaultColWidth="11.421875" defaultRowHeight="12.75"/>
  <cols>
    <col min="1" max="1" width="46.8515625" style="0" customWidth="1"/>
    <col min="3" max="3" width="16.57421875" style="0" customWidth="1"/>
    <col min="4" max="4" width="3.140625" style="0" customWidth="1"/>
  </cols>
  <sheetData>
    <row r="1" spans="1:4" ht="12.75">
      <c r="A1" s="298" t="s">
        <v>168</v>
      </c>
      <c r="B1" s="302"/>
      <c r="C1" s="302"/>
      <c r="D1" s="302"/>
    </row>
    <row r="2" spans="1:3" ht="13.5" thickBot="1">
      <c r="A2" s="45"/>
      <c r="B2" s="45"/>
      <c r="C2" s="48" t="s">
        <v>18</v>
      </c>
    </row>
    <row r="3" spans="1:3" ht="13.5" thickBot="1">
      <c r="A3" s="72"/>
      <c r="B3" s="281" t="s">
        <v>137</v>
      </c>
      <c r="C3" s="282"/>
    </row>
    <row r="4" spans="1:3" ht="52.5" customHeight="1" thickBot="1">
      <c r="A4" s="73"/>
      <c r="B4" s="104">
        <f>'Tab 1'!E3</f>
        <v>2017</v>
      </c>
      <c r="C4" s="175" t="s">
        <v>165</v>
      </c>
    </row>
    <row r="5" spans="1:3" ht="13.5" thickBot="1">
      <c r="A5" s="105" t="s">
        <v>41</v>
      </c>
      <c r="B5" s="106">
        <v>14445</v>
      </c>
      <c r="C5" s="107">
        <v>7.88707147658525</v>
      </c>
    </row>
    <row r="6" spans="1:3" ht="12.75">
      <c r="A6" s="73" t="s">
        <v>28</v>
      </c>
      <c r="B6" s="108"/>
      <c r="C6" s="79"/>
    </row>
    <row r="7" spans="1:3" ht="12.75">
      <c r="A7" s="80" t="s">
        <v>107</v>
      </c>
      <c r="B7" s="108">
        <v>48.949</v>
      </c>
      <c r="C7" s="79">
        <v>6.748686335577836</v>
      </c>
    </row>
    <row r="8" spans="1:3" ht="12.75">
      <c r="A8" s="80" t="s">
        <v>108</v>
      </c>
      <c r="B8" s="108">
        <v>51.051</v>
      </c>
      <c r="C8" s="79">
        <v>9.001620573356961</v>
      </c>
    </row>
    <row r="9" spans="1:3" ht="12.75">
      <c r="A9" s="73" t="s">
        <v>68</v>
      </c>
      <c r="B9" s="108"/>
      <c r="C9" s="79"/>
    </row>
    <row r="10" spans="1:3" ht="12.75">
      <c r="A10" s="80" t="s">
        <v>109</v>
      </c>
      <c r="B10" s="108">
        <v>2.9707</v>
      </c>
      <c r="C10" s="79">
        <v>4.24802343074806</v>
      </c>
    </row>
    <row r="11" spans="1:3" ht="12.75">
      <c r="A11" s="80" t="s">
        <v>110</v>
      </c>
      <c r="B11" s="108">
        <v>5.2219</v>
      </c>
      <c r="C11" s="79">
        <v>3.6302513692113347</v>
      </c>
    </row>
    <row r="12" spans="1:3" ht="12.75">
      <c r="A12" s="80" t="s">
        <v>111</v>
      </c>
      <c r="B12" s="108">
        <v>6.9317</v>
      </c>
      <c r="C12" s="79">
        <v>14.55368370850698</v>
      </c>
    </row>
    <row r="13" spans="1:3" ht="12.75">
      <c r="A13" s="80" t="s">
        <v>112</v>
      </c>
      <c r="B13" s="108">
        <v>12.175</v>
      </c>
      <c r="C13" s="79">
        <v>6.808025307157717</v>
      </c>
    </row>
    <row r="14" spans="1:3" ht="12.75">
      <c r="A14" s="80" t="s">
        <v>113</v>
      </c>
      <c r="B14" s="108">
        <v>12.645</v>
      </c>
      <c r="C14" s="79">
        <v>-3.0465483035022056</v>
      </c>
    </row>
    <row r="15" spans="1:3" ht="12.75">
      <c r="A15" s="80" t="s">
        <v>114</v>
      </c>
      <c r="B15" s="108">
        <v>13.92</v>
      </c>
      <c r="C15" s="79">
        <v>0.9537533580308288</v>
      </c>
    </row>
    <row r="16" spans="1:3" ht="12.75">
      <c r="A16" s="80" t="s">
        <v>115</v>
      </c>
      <c r="B16" s="108">
        <v>12.082</v>
      </c>
      <c r="C16" s="79">
        <v>9.298306018791136</v>
      </c>
    </row>
    <row r="17" spans="1:3" ht="12.75">
      <c r="A17" s="80" t="s">
        <v>193</v>
      </c>
      <c r="B17" s="108">
        <v>28.04</v>
      </c>
      <c r="C17" s="79">
        <v>6.673489340366379</v>
      </c>
    </row>
    <row r="18" spans="1:3" ht="12.75">
      <c r="A18" s="82" t="s">
        <v>194</v>
      </c>
      <c r="B18" s="109">
        <v>6.0127</v>
      </c>
      <c r="C18" s="84">
        <v>89.08461674505617</v>
      </c>
    </row>
    <row r="19" spans="1:3" ht="12.75">
      <c r="A19" s="73" t="s">
        <v>123</v>
      </c>
      <c r="B19" s="108"/>
      <c r="C19" s="79"/>
    </row>
    <row r="20" spans="1:3" ht="12.75">
      <c r="A20" s="80" t="s">
        <v>64</v>
      </c>
      <c r="B20" s="110">
        <v>32.157</v>
      </c>
      <c r="C20" s="79">
        <v>13.450770355544538</v>
      </c>
    </row>
    <row r="21" spans="1:3" ht="12.75">
      <c r="A21" s="85" t="s">
        <v>116</v>
      </c>
      <c r="B21" s="110">
        <v>37.081</v>
      </c>
      <c r="C21" s="79">
        <v>4.598020692427096</v>
      </c>
    </row>
    <row r="22" spans="1:3" ht="12.75">
      <c r="A22" s="80" t="s">
        <v>65</v>
      </c>
      <c r="B22" s="110">
        <v>17.116</v>
      </c>
      <c r="C22" s="79">
        <v>5.767519067142057</v>
      </c>
    </row>
    <row r="23" spans="1:3" ht="12.75">
      <c r="A23" s="82" t="s">
        <v>23</v>
      </c>
      <c r="B23" s="111">
        <v>13.646</v>
      </c>
      <c r="C23" s="84">
        <v>7.359948761721169</v>
      </c>
    </row>
    <row r="24" spans="1:3" ht="12.75">
      <c r="A24" s="73" t="s">
        <v>42</v>
      </c>
      <c r="B24" s="112"/>
      <c r="C24" s="79"/>
    </row>
    <row r="25" spans="1:3" ht="12.75">
      <c r="A25" s="80" t="s">
        <v>64</v>
      </c>
      <c r="B25" s="110">
        <v>55.747</v>
      </c>
      <c r="C25" s="79">
        <v>12.527701197522823</v>
      </c>
    </row>
    <row r="26" spans="1:3" ht="12.75">
      <c r="A26" s="80" t="s">
        <v>117</v>
      </c>
      <c r="B26" s="110">
        <v>17.388</v>
      </c>
      <c r="C26" s="79">
        <v>-3.292071407626318</v>
      </c>
    </row>
    <row r="27" spans="1:3" ht="12.75">
      <c r="A27" s="80" t="s">
        <v>43</v>
      </c>
      <c r="B27" s="110">
        <v>0.563</v>
      </c>
      <c r="C27" s="79">
        <v>-6.221366000744943</v>
      </c>
    </row>
    <row r="28" spans="1:3" ht="12.75">
      <c r="A28" s="82" t="s">
        <v>118</v>
      </c>
      <c r="B28" s="111">
        <v>26.302</v>
      </c>
      <c r="C28" s="84">
        <v>7.052693778139552</v>
      </c>
    </row>
    <row r="29" spans="1:3" ht="12.75">
      <c r="A29" s="113" t="s">
        <v>139</v>
      </c>
      <c r="B29" s="114"/>
      <c r="C29" s="115"/>
    </row>
    <row r="30" spans="1:3" ht="12.75">
      <c r="A30" s="80" t="s">
        <v>140</v>
      </c>
      <c r="B30" s="110">
        <v>84.603</v>
      </c>
      <c r="C30" s="79">
        <v>7.359177456022081</v>
      </c>
    </row>
    <row r="31" spans="1:3" ht="12.75">
      <c r="A31" s="82" t="s">
        <v>141</v>
      </c>
      <c r="B31" s="111">
        <f>100-B30</f>
        <v>15.397000000000006</v>
      </c>
      <c r="C31" s="84">
        <v>10.882934351844597</v>
      </c>
    </row>
    <row r="32" spans="1:3" ht="12.75">
      <c r="A32" s="73" t="s">
        <v>44</v>
      </c>
      <c r="B32" s="108"/>
      <c r="C32" s="79"/>
    </row>
    <row r="33" spans="1:3" ht="12.75">
      <c r="A33" s="80" t="s">
        <v>40</v>
      </c>
      <c r="B33" s="110">
        <v>37.518</v>
      </c>
      <c r="C33" s="79">
        <v>12.221218987455318</v>
      </c>
    </row>
    <row r="34" spans="1:3" ht="12.75">
      <c r="A34" s="80" t="s">
        <v>101</v>
      </c>
      <c r="B34" s="110">
        <v>56.051</v>
      </c>
      <c r="C34" s="79">
        <v>6.840605005902489</v>
      </c>
    </row>
    <row r="35" spans="1:3" ht="12.75">
      <c r="A35" s="82" t="s">
        <v>102</v>
      </c>
      <c r="B35" s="111">
        <v>6.4312</v>
      </c>
      <c r="C35" s="84">
        <v>-5.345847498708789</v>
      </c>
    </row>
    <row r="36" spans="1:3" ht="12.75">
      <c r="A36" s="74" t="s">
        <v>122</v>
      </c>
      <c r="B36" s="116">
        <v>18.571</v>
      </c>
      <c r="C36" s="90"/>
    </row>
    <row r="37" spans="1:3" ht="12.75">
      <c r="A37" s="73" t="s">
        <v>45</v>
      </c>
      <c r="B37" s="108"/>
      <c r="C37" s="79"/>
    </row>
    <row r="38" spans="1:3" ht="12.75">
      <c r="A38" s="80" t="s">
        <v>119</v>
      </c>
      <c r="B38" s="110">
        <v>66.097</v>
      </c>
      <c r="C38" s="79">
        <v>6.553878479885444</v>
      </c>
    </row>
    <row r="39" spans="1:3" ht="12.75">
      <c r="A39" s="80" t="s">
        <v>121</v>
      </c>
      <c r="B39" s="110">
        <v>9.5863</v>
      </c>
      <c r="C39" s="79">
        <v>18.54272210714405</v>
      </c>
    </row>
    <row r="40" spans="1:3" ht="12.75">
      <c r="A40" s="80" t="s">
        <v>124</v>
      </c>
      <c r="B40" s="110">
        <v>8.8447</v>
      </c>
      <c r="C40" s="79">
        <v>-1.8606239623834009</v>
      </c>
    </row>
    <row r="41" spans="1:3" ht="13.5" thickBot="1">
      <c r="A41" s="92" t="s">
        <v>120</v>
      </c>
      <c r="B41" s="117">
        <v>15.472</v>
      </c>
      <c r="C41" s="94">
        <v>14.104092548070746</v>
      </c>
    </row>
    <row r="42" spans="1:3" ht="12.75">
      <c r="A42" s="273" t="s">
        <v>138</v>
      </c>
      <c r="B42" s="273"/>
      <c r="C42" s="118"/>
    </row>
    <row r="43" spans="1:3" ht="22.5" customHeight="1">
      <c r="A43" s="283" t="s">
        <v>209</v>
      </c>
      <c r="B43" s="283"/>
      <c r="C43" s="283"/>
    </row>
    <row r="44" spans="1:3" ht="12.75">
      <c r="A44" s="266" t="s">
        <v>133</v>
      </c>
      <c r="B44" s="266"/>
      <c r="C44" s="45"/>
    </row>
    <row r="45" spans="1:3" ht="20.25" customHeight="1">
      <c r="A45" s="273" t="s">
        <v>131</v>
      </c>
      <c r="B45" s="273"/>
      <c r="C45" s="273"/>
    </row>
  </sheetData>
  <sheetProtection/>
  <mergeCells count="5">
    <mergeCell ref="A45:C45"/>
    <mergeCell ref="B3:C3"/>
    <mergeCell ref="A42:B42"/>
    <mergeCell ref="A44:B44"/>
    <mergeCell ref="A43:C4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46"/>
  <sheetViews>
    <sheetView zoomScalePageLayoutView="0" workbookViewId="0" topLeftCell="A1">
      <selection activeCell="A1" sqref="A1:D1"/>
    </sheetView>
  </sheetViews>
  <sheetFormatPr defaultColWidth="11.421875" defaultRowHeight="12.75"/>
  <cols>
    <col min="1" max="1" width="55.421875" style="212" customWidth="1"/>
    <col min="2" max="2" width="13.421875" style="214" customWidth="1"/>
    <col min="3" max="3" width="5.28125" style="212" customWidth="1"/>
    <col min="4" max="4" width="9.28125" style="212" customWidth="1"/>
    <col min="5" max="5" width="14.140625" style="212" customWidth="1"/>
    <col min="6" max="16384" width="11.421875" style="212" customWidth="1"/>
  </cols>
  <sheetData>
    <row r="1" spans="1:4" ht="12.75">
      <c r="A1" s="311" t="s">
        <v>187</v>
      </c>
      <c r="B1" s="312"/>
      <c r="C1" s="310"/>
      <c r="D1" s="310"/>
    </row>
    <row r="2" spans="1:2" ht="12">
      <c r="A2" s="227"/>
      <c r="B2" s="71" t="s">
        <v>195</v>
      </c>
    </row>
    <row r="3" spans="1:2" ht="21.75" customHeight="1">
      <c r="A3" s="226" t="s">
        <v>186</v>
      </c>
      <c r="B3" s="221">
        <v>2017</v>
      </c>
    </row>
    <row r="4" spans="1:2" ht="12">
      <c r="A4" s="219" t="s">
        <v>41</v>
      </c>
      <c r="B4" s="315">
        <v>6220.976299999999</v>
      </c>
    </row>
    <row r="5" spans="1:2" ht="12">
      <c r="A5" s="215" t="s">
        <v>45</v>
      </c>
      <c r="B5" s="222"/>
    </row>
    <row r="6" spans="1:2" ht="13.5" customHeight="1">
      <c r="A6" s="216" t="s">
        <v>119</v>
      </c>
      <c r="B6" s="223">
        <v>21.51</v>
      </c>
    </row>
    <row r="7" spans="1:2" ht="12">
      <c r="A7" s="216" t="s">
        <v>121</v>
      </c>
      <c r="B7" s="223">
        <v>22.3</v>
      </c>
    </row>
    <row r="8" spans="1:2" ht="12">
      <c r="A8" s="216" t="s">
        <v>183</v>
      </c>
      <c r="B8" s="223">
        <v>21.61</v>
      </c>
    </row>
    <row r="9" spans="1:2" ht="12">
      <c r="A9" s="216" t="s">
        <v>124</v>
      </c>
      <c r="B9" s="223">
        <v>25</v>
      </c>
    </row>
    <row r="10" spans="1:2" ht="12">
      <c r="A10" s="218" t="s">
        <v>182</v>
      </c>
      <c r="B10" s="224">
        <v>9.58</v>
      </c>
    </row>
    <row r="11" spans="1:2" ht="12">
      <c r="A11" s="217" t="s">
        <v>123</v>
      </c>
      <c r="B11" s="223"/>
    </row>
    <row r="12" spans="1:2" ht="12">
      <c r="A12" s="216" t="s">
        <v>64</v>
      </c>
      <c r="B12" s="223">
        <v>47.85</v>
      </c>
    </row>
    <row r="13" spans="1:2" ht="12">
      <c r="A13" s="216" t="s">
        <v>116</v>
      </c>
      <c r="B13" s="223">
        <v>28.57</v>
      </c>
    </row>
    <row r="14" spans="1:2" ht="12">
      <c r="A14" s="216" t="s">
        <v>65</v>
      </c>
      <c r="B14" s="223">
        <v>17.61</v>
      </c>
    </row>
    <row r="15" spans="1:2" ht="12">
      <c r="A15" s="216" t="s">
        <v>23</v>
      </c>
      <c r="B15" s="223">
        <v>5.97</v>
      </c>
    </row>
    <row r="16" spans="1:2" ht="12">
      <c r="A16" s="215" t="s">
        <v>42</v>
      </c>
      <c r="B16" s="222"/>
    </row>
    <row r="17" spans="1:2" ht="12">
      <c r="A17" s="216" t="s">
        <v>64</v>
      </c>
      <c r="B17" s="223">
        <v>53.79</v>
      </c>
    </row>
    <row r="18" spans="1:2" ht="12">
      <c r="A18" s="216" t="s">
        <v>117</v>
      </c>
      <c r="B18" s="223">
        <v>22.82</v>
      </c>
    </row>
    <row r="19" spans="1:2" ht="12">
      <c r="A19" s="216" t="s">
        <v>43</v>
      </c>
      <c r="B19" s="223">
        <v>2.19</v>
      </c>
    </row>
    <row r="20" spans="1:2" ht="12">
      <c r="A20" s="218" t="s">
        <v>118</v>
      </c>
      <c r="B20" s="224">
        <v>21.2</v>
      </c>
    </row>
    <row r="21" spans="1:2" ht="12">
      <c r="A21" s="217" t="s">
        <v>139</v>
      </c>
      <c r="B21" s="223"/>
    </row>
    <row r="22" spans="1:2" ht="12">
      <c r="A22" s="216" t="s">
        <v>140</v>
      </c>
      <c r="B22" s="223">
        <v>79.37</v>
      </c>
    </row>
    <row r="23" spans="1:2" ht="12">
      <c r="A23" s="216" t="s">
        <v>141</v>
      </c>
      <c r="B23" s="223">
        <f>100-B22</f>
        <v>20.629999999999995</v>
      </c>
    </row>
    <row r="24" spans="1:2" ht="12">
      <c r="A24" s="215" t="s">
        <v>44</v>
      </c>
      <c r="B24" s="222"/>
    </row>
    <row r="25" spans="1:2" ht="12">
      <c r="A25" s="216" t="s">
        <v>40</v>
      </c>
      <c r="B25" s="223">
        <v>45.62</v>
      </c>
    </row>
    <row r="26" spans="1:2" ht="12">
      <c r="A26" s="216" t="s">
        <v>101</v>
      </c>
      <c r="B26" s="223">
        <v>48.27</v>
      </c>
    </row>
    <row r="27" spans="1:2" ht="12">
      <c r="A27" s="218" t="s">
        <v>102</v>
      </c>
      <c r="B27" s="224">
        <v>6.11</v>
      </c>
    </row>
    <row r="28" spans="1:2" ht="12">
      <c r="A28" s="215" t="s">
        <v>185</v>
      </c>
      <c r="B28" s="225"/>
    </row>
    <row r="29" spans="1:2" ht="12">
      <c r="A29" s="216" t="s">
        <v>179</v>
      </c>
      <c r="B29" s="223">
        <v>93.11</v>
      </c>
    </row>
    <row r="30" spans="1:2" ht="12">
      <c r="A30" s="218" t="s">
        <v>180</v>
      </c>
      <c r="B30" s="224">
        <v>6.89</v>
      </c>
    </row>
    <row r="31" spans="1:2" ht="12">
      <c r="A31" s="215" t="s">
        <v>38</v>
      </c>
      <c r="B31" s="223"/>
    </row>
    <row r="32" spans="1:2" ht="12">
      <c r="A32" s="213" t="s">
        <v>85</v>
      </c>
      <c r="B32" s="223">
        <v>21.87</v>
      </c>
    </row>
    <row r="33" spans="1:2" ht="12">
      <c r="A33" s="213" t="s">
        <v>86</v>
      </c>
      <c r="B33" s="223">
        <v>11.81</v>
      </c>
    </row>
    <row r="34" spans="1:2" ht="12">
      <c r="A34" s="213" t="s">
        <v>87</v>
      </c>
      <c r="B34" s="223">
        <v>15.69</v>
      </c>
    </row>
    <row r="35" spans="1:2" ht="12">
      <c r="A35" s="213" t="s">
        <v>88</v>
      </c>
      <c r="B35" s="223">
        <v>10.17</v>
      </c>
    </row>
    <row r="36" spans="1:2" ht="12">
      <c r="A36" s="213" t="s">
        <v>89</v>
      </c>
      <c r="B36" s="223">
        <v>2.35</v>
      </c>
    </row>
    <row r="37" spans="1:2" ht="12">
      <c r="A37" s="213" t="s">
        <v>39</v>
      </c>
      <c r="B37" s="223">
        <v>38.11</v>
      </c>
    </row>
    <row r="38" spans="1:2" ht="12">
      <c r="A38" s="215" t="s">
        <v>27</v>
      </c>
      <c r="B38" s="222"/>
    </row>
    <row r="39" spans="1:2" ht="12">
      <c r="A39" s="213" t="s">
        <v>37</v>
      </c>
      <c r="B39" s="223">
        <v>1.75</v>
      </c>
    </row>
    <row r="40" spans="1:2" ht="12">
      <c r="A40" s="213" t="s">
        <v>19</v>
      </c>
      <c r="B40" s="223">
        <v>19.51</v>
      </c>
    </row>
    <row r="41" spans="1:2" ht="12">
      <c r="A41" s="213" t="s">
        <v>20</v>
      </c>
      <c r="B41" s="223">
        <v>10.15</v>
      </c>
    </row>
    <row r="42" spans="1:2" ht="12">
      <c r="A42" s="220" t="s">
        <v>53</v>
      </c>
      <c r="B42" s="224">
        <v>68.58</v>
      </c>
    </row>
    <row r="43" spans="1:2" ht="12">
      <c r="A43" s="215" t="s">
        <v>181</v>
      </c>
      <c r="B43" s="222"/>
    </row>
    <row r="44" spans="1:2" ht="24">
      <c r="A44" s="220" t="s">
        <v>184</v>
      </c>
      <c r="B44" s="261">
        <v>3.94</v>
      </c>
    </row>
    <row r="45" spans="1:2" ht="12">
      <c r="A45" s="273" t="s">
        <v>207</v>
      </c>
      <c r="B45" s="273"/>
    </row>
    <row r="46" spans="1:2" ht="12">
      <c r="A46" s="273" t="s">
        <v>131</v>
      </c>
      <c r="B46" s="273"/>
    </row>
  </sheetData>
  <sheetProtection/>
  <mergeCells count="2">
    <mergeCell ref="A46:B46"/>
    <mergeCell ref="A45:B4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Ministère Emploi &amp; Solidarité</dc:creator>
  <cp:keywords/>
  <dc:description/>
  <cp:lastModifiedBy>SAINT-AMAN, Sylvie (DARES)</cp:lastModifiedBy>
  <cp:lastPrinted>2017-06-06T14:30:39Z</cp:lastPrinted>
  <dcterms:created xsi:type="dcterms:W3CDTF">2004-02-11T10:25:54Z</dcterms:created>
  <dcterms:modified xsi:type="dcterms:W3CDTF">2018-10-08T13:53:15Z</dcterms:modified>
  <cp:category/>
  <cp:version/>
  <cp:contentType/>
  <cp:contentStatus/>
</cp:coreProperties>
</file>