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4040" windowHeight="11760" tabRatio="833" activeTab="0"/>
  </bookViews>
  <sheets>
    <sheet name="Graph 1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 A" sheetId="8" r:id="rId8"/>
  </sheets>
  <definedNames>
    <definedName name="apprenti">#REF!</definedName>
    <definedName name="qualif">#REF!</definedName>
    <definedName name="RESULT">#REF!</definedName>
    <definedName name="_xlnm.Print_Area" localSheetId="1">'Tab1'!$A$1:$I$39</definedName>
    <definedName name="_xlnm.Print_Area" localSheetId="2">'Tab2'!$A$1:$I$39</definedName>
    <definedName name="_xlnm.Print_Area" localSheetId="3">'Tab3'!$A$1:$I$35</definedName>
    <definedName name="_xlnm.Print_Area" localSheetId="4">'Tab4'!$A$1:$G$28</definedName>
    <definedName name="_xlnm.Print_Area" localSheetId="6">'Tab6'!$A$1:$K$26</definedName>
  </definedNames>
  <calcPr fullCalcOnLoad="1"/>
</workbook>
</file>

<file path=xl/sharedStrings.xml><?xml version="1.0" encoding="utf-8"?>
<sst xmlns="http://schemas.openxmlformats.org/spreadsheetml/2006/main" count="282" uniqueCount="197">
  <si>
    <t>Construction</t>
  </si>
  <si>
    <t>Plus de 250 salariés</t>
  </si>
  <si>
    <t>Agriculture, sylviculture, pêche</t>
  </si>
  <si>
    <t>dont jeunes
de moins de 26 ans</t>
  </si>
  <si>
    <t>Information et communication</t>
  </si>
  <si>
    <t>Activités financières et d'assurance</t>
  </si>
  <si>
    <t>Activités immobilières</t>
  </si>
  <si>
    <t>Soutien aux entreprises</t>
  </si>
  <si>
    <t>Autres activités de services</t>
  </si>
  <si>
    <t>Transport et entreposage</t>
  </si>
  <si>
    <t>Hébergement et restauration</t>
  </si>
  <si>
    <t>Fabrication de denrées alimentaires, de boissons et  de produits à base de tabac</t>
  </si>
  <si>
    <t>Fabrication d'équipements électriques, électroniques, informatiques ; fabrication de machines</t>
  </si>
  <si>
    <t>Secteur d'activité (1)</t>
  </si>
  <si>
    <t xml:space="preserve">Enseignement, santé humaine et action sociale, admin. publique </t>
  </si>
  <si>
    <t>Coiffure, soins de beauté</t>
  </si>
  <si>
    <t xml:space="preserve">(1) Nomenclature agrégée fondée sur la NAF rév.2 : dans le tertiaire, le soutien aux entreprises couvre les secteurs des activités scientifiques et techniques et de services administratifs et de soutien.  </t>
  </si>
  <si>
    <t>En %</t>
  </si>
  <si>
    <t>Industrie</t>
  </si>
  <si>
    <t xml:space="preserve">Tertiaire     </t>
  </si>
  <si>
    <t>Champ : France entière.</t>
  </si>
  <si>
    <t>Sexe</t>
  </si>
  <si>
    <t xml:space="preserve">Hommes </t>
  </si>
  <si>
    <t xml:space="preserve">Femmes </t>
  </si>
  <si>
    <t>Age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</si>
  <si>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</si>
  <si>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</si>
  <si>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</si>
  <si>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</si>
  <si>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</si>
  <si>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</si>
  <si>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</si>
  <si>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</si>
  <si>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</si>
  <si>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</si>
  <si>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 xml:space="preserve">Salarié </t>
  </si>
  <si>
    <t>Inactivité</t>
  </si>
  <si>
    <t>Certificat de qualification professionnelle (CQP)</t>
  </si>
  <si>
    <t xml:space="preserve">Statut du contrat </t>
  </si>
  <si>
    <t>CDD (y compris le travail temporaire)</t>
  </si>
  <si>
    <t xml:space="preserve">CDI </t>
  </si>
  <si>
    <t xml:space="preserve">12 mois </t>
  </si>
  <si>
    <t xml:space="preserve">24 mois </t>
  </si>
  <si>
    <t>40 % et plus</t>
  </si>
  <si>
    <t>Aucun diplôme ni titre professionnel</t>
  </si>
  <si>
    <t xml:space="preserve">I à II (diplôme de niveau Bac + 3 ou plus) </t>
  </si>
  <si>
    <t>III (diplôme de niveau Bac + 2 : DUT,BTS ...)</t>
  </si>
  <si>
    <t xml:space="preserve">Certification ou qualification enregistrée au RNCP autre qu'un CQP. </t>
  </si>
  <si>
    <t>Qualification reconnue dans les classifications d'une convention collective nationale non inscrit au RNCP.</t>
  </si>
  <si>
    <t xml:space="preserve">(2) Durée des enseignements généraux, professionnels et technologiques et des actions d'évaluation et d'accompagnement. </t>
  </si>
  <si>
    <t>Mode de reconnaissance de la qualification (1)</t>
  </si>
  <si>
    <t>Total</t>
  </si>
  <si>
    <t xml:space="preserve">200 à 499 </t>
  </si>
  <si>
    <t>500 à 799</t>
  </si>
  <si>
    <t>800 et plus</t>
  </si>
  <si>
    <t>Contrat aidé, stag. form. prof</t>
  </si>
  <si>
    <t>(1) Les diplômes et titres à finalité professionnelle délivrés au nom de l'Etat appartiennent à la catégorie "Certification ou qualification enregistrée au RNCP (répertoire national des certifications professionnelles) autre qu'un CQP (certificat de qualification professionnelle)". Appartiennent à cette catégorie une partie des qualifications reconnues dans les classifications d'une convention collective nationale.</t>
  </si>
  <si>
    <t>200 et plus</t>
  </si>
  <si>
    <t xml:space="preserve">Industrie </t>
  </si>
  <si>
    <t>Tertiaire</t>
  </si>
  <si>
    <t>Part de la spécialité</t>
  </si>
  <si>
    <t>Domaines de la production</t>
  </si>
  <si>
    <t xml:space="preserve">Métallurgie </t>
  </si>
  <si>
    <t>Génie civil, construction, bois, Bâtiment</t>
  </si>
  <si>
    <t>Mécanique, électricité, électronique</t>
  </si>
  <si>
    <t>Autres domaines de la production</t>
  </si>
  <si>
    <t>Domaines de services</t>
  </si>
  <si>
    <t>Commerce, vente</t>
  </si>
  <si>
    <t>Comptabilité, gestion</t>
  </si>
  <si>
    <t xml:space="preserve">Autres spécialités des échanges et de la gestion </t>
  </si>
  <si>
    <t>Secrétariat, bureautique</t>
  </si>
  <si>
    <t xml:space="preserve">Santé, travail social </t>
  </si>
  <si>
    <t>Accueil, hôtellerie, tourisme</t>
  </si>
  <si>
    <t>Autres spécialités, essentiellement du domaine des services</t>
  </si>
  <si>
    <t>(2) Durée des enseignements généraux, professionnels et technologiques et des actions d'évaluation et d'accompagnement.</t>
  </si>
  <si>
    <t>Durée de la formation (2)(en heures)</t>
  </si>
  <si>
    <t xml:space="preserve">Situation avant l'entrée en contrat </t>
  </si>
  <si>
    <t>Scolarité,
université</t>
  </si>
  <si>
    <t>Salarié</t>
  </si>
  <si>
    <t>Durée de la formation (2) (en heures)</t>
  </si>
  <si>
    <t>Agriculture</t>
  </si>
  <si>
    <t>Transformations agro-alimentaires, alimentation, cuisine</t>
  </si>
  <si>
    <t xml:space="preserve"> Activités immobilières</t>
  </si>
  <si>
    <t xml:space="preserve"> Autres secteurs du tertiaire</t>
  </si>
  <si>
    <t>Commerce, réparation d'automobiles et de motocycles</t>
  </si>
  <si>
    <t>Transport, manutention, magasinage</t>
  </si>
  <si>
    <t>Total des embauches</t>
  </si>
  <si>
    <t xml:space="preserve">Secteurs </t>
  </si>
  <si>
    <t>Scolarité, université</t>
  </si>
  <si>
    <t>Situation avant contrat (1)</t>
  </si>
  <si>
    <t>Dont contrats de formation en alternance (2)</t>
  </si>
  <si>
    <t>(2) Contrats d'apprentissage et de professionnalisation.</t>
  </si>
  <si>
    <t>CQP et qualification reconnue dans les classifications d'une convention collective nationale</t>
  </si>
  <si>
    <t>Certification ou qualification enregistrée au RNCP autre qu'un CQP.</t>
  </si>
  <si>
    <t>total</t>
  </si>
  <si>
    <t>2009*</t>
  </si>
  <si>
    <t>2012*</t>
  </si>
  <si>
    <t xml:space="preserve">Total </t>
  </si>
  <si>
    <t>Niveau du diplôme ou titre le plus élevé obtenu à l'entrée</t>
  </si>
  <si>
    <t>Graphique 1 :  Les nouveaux contrats de professionnalisation</t>
  </si>
  <si>
    <t>De 26 à 44 ans</t>
  </si>
  <si>
    <t>IV (BAC prof., tech., général, Brevet tech. ou prof.)</t>
  </si>
  <si>
    <t>V (diplôme ou titre de niveau CAP-BEP)</t>
  </si>
  <si>
    <t>De 0 à 4 salariés</t>
  </si>
  <si>
    <t>De 5 à 9 salariés</t>
  </si>
  <si>
    <t>De 10 à 49 salariés</t>
  </si>
  <si>
    <t>De 50 à 199 salariés</t>
  </si>
  <si>
    <t>De 200 à 250 salariés</t>
  </si>
  <si>
    <t>De 6 à 11 mois</t>
  </si>
  <si>
    <t xml:space="preserve">De 13 à 23 mois </t>
  </si>
  <si>
    <t xml:space="preserve">
Moins de 200 heures </t>
  </si>
  <si>
    <t xml:space="preserve">De 500 à 799 heures </t>
  </si>
  <si>
    <t>De 200 à 499 heures</t>
  </si>
  <si>
    <t>De 25 à 29 %</t>
  </si>
  <si>
    <t>De 30 à 34 %</t>
  </si>
  <si>
    <t>De 35 à 39 %</t>
  </si>
  <si>
    <t xml:space="preserve">Tableau 3:  Les caractéristiques des contrats de professionnalisation </t>
  </si>
  <si>
    <t xml:space="preserve">De 0 à 9 </t>
  </si>
  <si>
    <t>De 10 à 49</t>
  </si>
  <si>
    <t>De 50 à 199</t>
  </si>
  <si>
    <t xml:space="preserve">Moins de 200 </t>
  </si>
  <si>
    <t xml:space="preserve">De 200 à 499 </t>
  </si>
  <si>
    <t>De 500 à 799</t>
  </si>
  <si>
    <t>Qualifications reconnues dans les classifications d'une convention collective nationale non inscrit au RNCP.</t>
  </si>
  <si>
    <t>Champ : France entière.</t>
  </si>
  <si>
    <t>moins de 26 ans</t>
  </si>
  <si>
    <t>26 ans et plus</t>
  </si>
  <si>
    <t xml:space="preserve">Nombre de nouveaux contrats </t>
  </si>
  <si>
    <t>Taille de l'entreprise
 (nombre de salariés)</t>
  </si>
  <si>
    <t>Femmes</t>
  </si>
  <si>
    <t>Tableau 6 : Caractéristiques des contrats de professionnalisation,  selon la spécialité de formation préparée</t>
  </si>
  <si>
    <t>Moins de 25%</t>
  </si>
  <si>
    <t>800 heures ou plus</t>
  </si>
  <si>
    <t>45 ans ou plus</t>
  </si>
  <si>
    <t xml:space="preserve">(1) Situation déclarée par le bénéficiaire. </t>
  </si>
  <si>
    <t>Taille de l'entreprise</t>
  </si>
  <si>
    <t xml:space="preserve">Mode de reconnaissance de la qualification </t>
  </si>
  <si>
    <t>Durée de la formation (1) :</t>
  </si>
  <si>
    <t xml:space="preserve">(1) Durée des enseignements généraux, professionnels et technologiques et des actions d'évaluation et d'accompagnement. </t>
  </si>
  <si>
    <t>(2) Répartition qui porte sur les contrats dont la durée hebdomadaire de travail déclarée est de 35 heures (environ 87 % des entrées).</t>
  </si>
  <si>
    <r>
      <t xml:space="preserve">En pourcentage de la durée du CDD ou de l'action de professionnalisation </t>
    </r>
    <r>
      <rPr>
        <i/>
        <sz val="9"/>
        <rFont val="Calibri"/>
        <family val="2"/>
      </rPr>
      <t>(2)</t>
    </r>
  </si>
  <si>
    <t>Personne en recherche d'emploi</t>
  </si>
  <si>
    <t xml:space="preserve">Source : Dares- base de données issue du système Extrapro de gestion informatisée des contrats de professionnalisation, remontées OPCA. </t>
  </si>
  <si>
    <t xml:space="preserve">Durée du CDD ou de la période de professionnalisation </t>
  </si>
  <si>
    <t>Spécialité de la formation (1)</t>
  </si>
  <si>
    <t>Mode de reconnaissance de la qualification (2)</t>
  </si>
  <si>
    <t>Durée de la formation (3) (en heures)</t>
  </si>
  <si>
    <t>(3) Durée des enseignements généraux, professionnels et technologiques et des actions d'évaluation et d'accompagnement.</t>
  </si>
  <si>
    <t>Hommes</t>
  </si>
  <si>
    <t xml:space="preserve">Emploi aidé, stag. form. prof </t>
  </si>
  <si>
    <t xml:space="preserve">Tableau 4 : Caractéristiques des contrats de professionnalisation selon la situation avant l'entrée en contrat </t>
  </si>
  <si>
    <t>Tableau 5  : Caractéristiques des contrats de professionnalisation selon le secteur d’activité de l’employeur</t>
  </si>
  <si>
    <t>Evolution des embauches  2015/2016 (en %)</t>
  </si>
  <si>
    <t>Dont : Industries extractives,  énergie, eau, gestion des déchets et dépollution</t>
  </si>
  <si>
    <t>Lecture : en 2016, 74 % des contrats débutés préparent une certification ou une qualification enregistrée au RNCP autre qu'un CQP soit une hausse de 9 % par rapport à 2015.</t>
  </si>
  <si>
    <t>Lecture : en 2016,dans le secteur agricole, 61 % des embauches en contrat de professionnalisation  ont eu lieu dans des entreprises de 0 à 9 salariés, 33,8  % des contrats préparent à une certification enregistrée au RNCP autre qu'un CQP et 2,5 % ont une durée de formation de moins de 200h.</t>
  </si>
  <si>
    <t>Dont : Commerce y compris réparation d'automobiles et de motocycles</t>
  </si>
  <si>
    <t>Industrie textile et de l'habillement</t>
  </si>
  <si>
    <t>Industrie chimique et pharmaceutique</t>
  </si>
  <si>
    <t>Fabrication d'autres produits industriels</t>
  </si>
  <si>
    <t>Métallurgie et fabrication de produits métalliques, sauf machines</t>
  </si>
  <si>
    <t xml:space="preserve">Part des sortants </t>
  </si>
  <si>
    <t>Situation à six mois</t>
  </si>
  <si>
    <t>Emploi</t>
  </si>
  <si>
    <t>Formation</t>
  </si>
  <si>
    <t>Chômage</t>
  </si>
  <si>
    <t>Âge à l'entrée</t>
  </si>
  <si>
    <t>Moins de 26 ans</t>
  </si>
  <si>
    <t>Situation avant l'entrée</t>
  </si>
  <si>
    <t>Scolarité,université</t>
  </si>
  <si>
    <t>Emploi (aidé ou non)</t>
  </si>
  <si>
    <t xml:space="preserve">Demandeur d'emploi </t>
  </si>
  <si>
    <t>Type de certification préparée</t>
  </si>
  <si>
    <t xml:space="preserve">Spécialité de la qualification </t>
  </si>
  <si>
    <t>Production industrielle, bâtiment</t>
  </si>
  <si>
    <t xml:space="preserve">Ensemble </t>
  </si>
  <si>
    <t>Tableau : Situation professionnelle à six mois des sortants de contrat de professionnalisation en 2015</t>
  </si>
  <si>
    <t>Champs : Sortants de contrat de professionnalisation en 2015, France entière.</t>
  </si>
  <si>
    <t xml:space="preserve">Lecture : 51,8 % des sortants de contrat de professionnalisation dont la fin de contrat était prévue en 2015 étaient des hommes. Six mois après leur sortie de contrat, ils sont 74,1 % à être en emploi. </t>
  </si>
  <si>
    <t>Alternance</t>
  </si>
  <si>
    <t>Emploi durable*</t>
  </si>
  <si>
    <t>Qualification reconnue dans les classifications d'une convention collective nationale non inscrite au RNCP</t>
  </si>
  <si>
    <t>Certification ou qualification enregistrée au RNCP autre qu'un CQP</t>
  </si>
  <si>
    <t>* Contrat à durée indéterminée et contrat à durée déterminée de plus de six mois (hors contrat aidé et contrat en alternance).</t>
  </si>
  <si>
    <t>Durée moyenne de la formation (en heures)</t>
  </si>
  <si>
    <t>Durée moyenne de la période de professionnalisation (en mois)</t>
  </si>
  <si>
    <t xml:space="preserve">Tableau 2: Les bénéficiaires des nouveaux contrats de professionnalisation </t>
  </si>
  <si>
    <t>* Ruptures de série dues au changement de mode de comptage des nouveaux contrats enregistrés (encadré 2).</t>
  </si>
  <si>
    <t>Lecture : en 2016, 0,6 % des embauches en contrat de professionnalisation sont dans le secteur agricole, où elles sont en baisse de 14,4 % par rapport à 2015.</t>
  </si>
  <si>
    <t xml:space="preserve">Source : Dares-base de données issue du système Extrapro de gestion informatisée des contrats de professionnalisation, remontées OPCA. </t>
  </si>
  <si>
    <t>Lecture : en 2016, 51 % des contrats de professionnalisation sont signés par des hommes, soit  4,5 % de plus qu'en 2015.</t>
  </si>
  <si>
    <t>Lecture : en 2016, 90,8% des contrat de professionnalisation débutés par des sortants de scolarité préparent à une certification ou qualification enregistrée au RNCP autre qu'un CQP.</t>
  </si>
  <si>
    <t>Tableau 1 : Les employeurs utilisateurs des contrats de professionnalisation</t>
  </si>
  <si>
    <t>(1) Nomenclature des spécialités de formation.</t>
  </si>
  <si>
    <t>(2) Les diplômes et titres à finalité professionnelle délivrés au nom de l'Etat appartiennent à la catégorie "Certification ou qualification enregistrée au RNCP (répertoire national des certifications professionnelles) autre qu'un CQP (certificat de qualification professionnelle)". Appartient à cette catégorie une partie des qualifications reconnues dans les classifications d'une convention collective nationale.</t>
  </si>
  <si>
    <t>Lecture : en 2016, 78,1 % des bénéficaires préparant une formation dans le domaine de la production sont des hommes, 57,9 % préparent à une certification ou qualification enregistrée au RNCP autre qu'un CQP et 5,2 % des formations spécialisées en production durent moins de 200 heures.</t>
  </si>
  <si>
    <r>
      <t xml:space="preserve">Source : Dares-base de données issu du </t>
    </r>
    <r>
      <rPr>
        <sz val="8"/>
        <rFont val="Arial"/>
        <family val="2"/>
      </rPr>
      <t>système Extrapro de gestion informatisée des contrats de professionnalisation</t>
    </r>
    <r>
      <rPr>
        <sz val="8"/>
        <color indexed="8"/>
        <rFont val="Arial"/>
        <family val="2"/>
      </rPr>
      <t>, remontées OPCA.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</si>
</sst>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%"/>
    <numFmt numFmtId="174" formatCode="&quot;+&quot;\ 0.0%"/>
    <numFmt numFmtId="175" formatCode="&quot;+&quot;\ #,##0.0"/>
    <numFmt numFmtId="176" formatCode="&quot;+&quot;#,##0.0"/>
    <numFmt numFmtId="177" formatCode="&quot;(2)&quot;\ #,##0.0"/>
    <numFmt numFmtId="178" formatCode="0.0"/>
    <numFmt numFmtId="179" formatCode="\ 0.0%"/>
    <numFmt numFmtId="180" formatCode="0.0000"/>
    <numFmt numFmtId="181" formatCode="&quot;+&quot;\ 0%"/>
    <numFmt numFmtId="182" formatCode="\'\3\'#,##0.0"/>
    <numFmt numFmtId="183" formatCode="\(\3\)\ #,##0.0"/>
    <numFmt numFmtId="184" formatCode="\(\4\)\ #,##0.0"/>
    <numFmt numFmtId="185" formatCode="\(\2\)\ #,##0.0"/>
    <numFmt numFmtId="186" formatCode="\(\5\)\ #,##0.0"/>
    <numFmt numFmtId="187" formatCode="\(\6\)\ #,##0.0"/>
    <numFmt numFmtId="188" formatCode="\(\7\)\ 0.0"/>
    <numFmt numFmtId="189" formatCode="\(\9\)\ 0.0"/>
    <numFmt numFmtId="190" formatCode="&quot;Vrai&quot;;&quot;Vrai&quot;;&quot;Faux&quot;"/>
    <numFmt numFmtId="191" formatCode="&quot;Actif&quot;;&quot;Actif&quot;;&quot;Inactif&quot;"/>
    <numFmt numFmtId="192" formatCode="\(\10\)\ 0.0"/>
    <numFmt numFmtId="193" formatCode="&quot;(9)&quot;\ 0.0"/>
    <numFmt numFmtId="194" formatCode="&quot;(10)&quot;\ 0.0"/>
    <numFmt numFmtId="195" formatCode="\(\8\)\ 0.0"/>
    <numFmt numFmtId="196" formatCode="&quot;(8)&quot;\ 0.0"/>
    <numFmt numFmtId="197" formatCode="0.00000"/>
    <numFmt numFmtId="198" formatCode="0.000"/>
    <numFmt numFmtId="199" formatCode="[$€-2]\ #,##0.00_);[Red]\([$€-2]\ #,##0.00\)"/>
    <numFmt numFmtId="200" formatCode="#######0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0"/>
      <color indexed="8"/>
      <name val="Arial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4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73" fontId="5" fillId="0" borderId="0" xfId="53" applyNumberFormat="1" applyFont="1" applyBorder="1" applyAlignment="1">
      <alignment/>
    </xf>
    <xf numFmtId="178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52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3" fontId="0" fillId="0" borderId="10" xfId="52" applyNumberFormat="1" applyFont="1" applyFill="1" applyBorder="1" applyAlignment="1">
      <alignment horizontal="center"/>
      <protection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 applyProtection="1">
      <alignment horizontal="center" wrapText="1"/>
      <protection/>
    </xf>
    <xf numFmtId="172" fontId="5" fillId="0" borderId="0" xfId="0" applyNumberFormat="1" applyFont="1" applyBorder="1" applyAlignment="1">
      <alignment/>
    </xf>
    <xf numFmtId="172" fontId="8" fillId="0" borderId="0" xfId="0" applyNumberFormat="1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/>
    </xf>
    <xf numFmtId="178" fontId="5" fillId="0" borderId="0" xfId="0" applyNumberFormat="1" applyFont="1" applyBorder="1" applyAlignment="1">
      <alignment/>
    </xf>
    <xf numFmtId="0" fontId="8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horizontal="right" wrapText="1"/>
      <protection locked="0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 applyProtection="1">
      <alignment wrapText="1"/>
      <protection locked="0"/>
    </xf>
    <xf numFmtId="0" fontId="5" fillId="33" borderId="18" xfId="0" applyFont="1" applyFill="1" applyBorder="1" applyAlignment="1" applyProtection="1">
      <alignment wrapText="1"/>
      <protection locked="0"/>
    </xf>
    <xf numFmtId="172" fontId="8" fillId="33" borderId="19" xfId="0" applyNumberFormat="1" applyFont="1" applyFill="1" applyBorder="1" applyAlignment="1">
      <alignment horizontal="center"/>
    </xf>
    <xf numFmtId="172" fontId="5" fillId="33" borderId="12" xfId="0" applyNumberFormat="1" applyFont="1" applyFill="1" applyBorder="1" applyAlignment="1" applyProtection="1">
      <alignment wrapText="1"/>
      <protection locked="0"/>
    </xf>
    <xf numFmtId="172" fontId="8" fillId="33" borderId="18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172" fontId="8" fillId="33" borderId="20" xfId="0" applyNumberFormat="1" applyFont="1" applyFill="1" applyBorder="1" applyAlignment="1" applyProtection="1">
      <alignment wrapText="1"/>
      <protection locked="0"/>
    </xf>
    <xf numFmtId="0" fontId="5" fillId="33" borderId="12" xfId="0" applyFont="1" applyFill="1" applyBorder="1" applyAlignment="1" applyProtection="1">
      <alignment wrapText="1"/>
      <protection locked="0"/>
    </xf>
    <xf numFmtId="0" fontId="9" fillId="33" borderId="18" xfId="0" applyFont="1" applyFill="1" applyBorder="1" applyAlignment="1" applyProtection="1">
      <alignment horizontal="left" wrapText="1" indent="1"/>
      <protection locked="0"/>
    </xf>
    <xf numFmtId="0" fontId="5" fillId="33" borderId="21" xfId="0" applyFont="1" applyFill="1" applyBorder="1" applyAlignment="1" applyProtection="1">
      <alignment wrapText="1"/>
      <protection locked="0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17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center"/>
    </xf>
    <xf numFmtId="0" fontId="8" fillId="33" borderId="22" xfId="0" applyFont="1" applyFill="1" applyBorder="1" applyAlignment="1" applyProtection="1">
      <alignment horizontal="centerContinuous" vertical="center"/>
      <protection locked="0"/>
    </xf>
    <xf numFmtId="0" fontId="8" fillId="33" borderId="23" xfId="0" applyFont="1" applyFill="1" applyBorder="1" applyAlignment="1" applyProtection="1">
      <alignment horizontal="centerContinuous" vertical="center"/>
      <protection locked="0"/>
    </xf>
    <xf numFmtId="0" fontId="8" fillId="33" borderId="24" xfId="0" applyFont="1" applyFill="1" applyBorder="1" applyAlignment="1">
      <alignment wrapText="1"/>
    </xf>
    <xf numFmtId="178" fontId="8" fillId="33" borderId="17" xfId="0" applyNumberFormat="1" applyFont="1" applyFill="1" applyBorder="1" applyAlignment="1">
      <alignment horizontal="center" vertical="center"/>
    </xf>
    <xf numFmtId="178" fontId="8" fillId="33" borderId="25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 applyProtection="1">
      <alignment horizontal="center" wrapText="1"/>
      <protection locked="0"/>
    </xf>
    <xf numFmtId="172" fontId="5" fillId="33" borderId="26" xfId="0" applyNumberFormat="1" applyFont="1" applyFill="1" applyBorder="1" applyAlignment="1" applyProtection="1">
      <alignment horizontal="center" wrapText="1"/>
      <protection locked="0"/>
    </xf>
    <xf numFmtId="0" fontId="5" fillId="33" borderId="27" xfId="0" applyFont="1" applyFill="1" applyBorder="1" applyAlignment="1" applyProtection="1">
      <alignment horizontal="center" wrapText="1"/>
      <protection/>
    </xf>
    <xf numFmtId="172" fontId="5" fillId="33" borderId="28" xfId="0" applyNumberFormat="1" applyFont="1" applyFill="1" applyBorder="1" applyAlignment="1" applyProtection="1">
      <alignment horizontal="center" wrapText="1"/>
      <protection/>
    </xf>
    <xf numFmtId="172" fontId="5" fillId="33" borderId="29" xfId="0" applyNumberFormat="1" applyFont="1" applyFill="1" applyBorder="1" applyAlignment="1" applyProtection="1">
      <alignment horizontal="center" wrapText="1"/>
      <protection locked="0"/>
    </xf>
    <xf numFmtId="172" fontId="5" fillId="33" borderId="30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 applyProtection="1">
      <alignment horizontal="center" wrapText="1"/>
      <protection locked="0"/>
    </xf>
    <xf numFmtId="172" fontId="5" fillId="33" borderId="14" xfId="0" applyNumberFormat="1" applyFont="1" applyFill="1" applyBorder="1" applyAlignment="1" applyProtection="1">
      <alignment horizontal="center" wrapText="1"/>
      <protection locked="0"/>
    </xf>
    <xf numFmtId="172" fontId="5" fillId="33" borderId="15" xfId="0" applyNumberFormat="1" applyFont="1" applyFill="1" applyBorder="1" applyAlignment="1" applyProtection="1">
      <alignment horizontal="center" wrapText="1"/>
      <protection locked="0"/>
    </xf>
    <xf numFmtId="172" fontId="9" fillId="33" borderId="19" xfId="0" applyNumberFormat="1" applyFont="1" applyFill="1" applyBorder="1" applyAlignment="1" applyProtection="1">
      <alignment horizontal="center" wrapText="1"/>
      <protection locked="0"/>
    </xf>
    <xf numFmtId="172" fontId="9" fillId="33" borderId="26" xfId="0" applyNumberFormat="1" applyFont="1" applyFill="1" applyBorder="1" applyAlignment="1" applyProtection="1">
      <alignment horizontal="center" wrapText="1"/>
      <protection locked="0"/>
    </xf>
    <xf numFmtId="172" fontId="5" fillId="33" borderId="31" xfId="0" applyNumberFormat="1" applyFont="1" applyFill="1" applyBorder="1" applyAlignment="1" applyProtection="1">
      <alignment horizontal="center" wrapText="1"/>
      <protection locked="0"/>
    </xf>
    <xf numFmtId="172" fontId="5" fillId="33" borderId="32" xfId="0" applyNumberFormat="1" applyFont="1" applyFill="1" applyBorder="1" applyAlignment="1" applyProtection="1">
      <alignment horizontal="center" wrapText="1"/>
      <protection locked="0"/>
    </xf>
    <xf numFmtId="0" fontId="8" fillId="33" borderId="33" xfId="0" applyFont="1" applyFill="1" applyBorder="1" applyAlignment="1" applyProtection="1">
      <alignment horizontal="centerContinuous" vertical="center" wrapText="1"/>
      <protection locked="0"/>
    </xf>
    <xf numFmtId="0" fontId="8" fillId="33" borderId="34" xfId="0" applyFont="1" applyFill="1" applyBorder="1" applyAlignment="1" applyProtection="1">
      <alignment horizontal="centerContinuous" vertical="center"/>
      <protection locked="0"/>
    </xf>
    <xf numFmtId="172" fontId="5" fillId="33" borderId="28" xfId="0" applyNumberFormat="1" applyFont="1" applyFill="1" applyBorder="1" applyAlignment="1">
      <alignment horizontal="center"/>
    </xf>
    <xf numFmtId="172" fontId="5" fillId="33" borderId="27" xfId="0" applyNumberFormat="1" applyFont="1" applyFill="1" applyBorder="1" applyAlignment="1">
      <alignment horizontal="center"/>
    </xf>
    <xf numFmtId="172" fontId="5" fillId="33" borderId="35" xfId="0" applyNumberFormat="1" applyFont="1" applyFill="1" applyBorder="1" applyAlignment="1">
      <alignment horizontal="center"/>
    </xf>
    <xf numFmtId="172" fontId="5" fillId="33" borderId="36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17" xfId="0" applyFont="1" applyFill="1" applyBorder="1" applyAlignment="1">
      <alignment horizontal="center" vertical="center" wrapText="1"/>
    </xf>
    <xf numFmtId="172" fontId="8" fillId="33" borderId="18" xfId="0" applyNumberFormat="1" applyFont="1" applyFill="1" applyBorder="1" applyAlignment="1">
      <alignment wrapText="1"/>
    </xf>
    <xf numFmtId="172" fontId="5" fillId="33" borderId="0" xfId="0" applyNumberFormat="1" applyFont="1" applyFill="1" applyBorder="1" applyAlignment="1">
      <alignment horizontal="center"/>
    </xf>
    <xf numFmtId="172" fontId="8" fillId="33" borderId="26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wrapText="1"/>
    </xf>
    <xf numFmtId="0" fontId="9" fillId="33" borderId="18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left" wrapText="1" indent="1"/>
    </xf>
    <xf numFmtId="172" fontId="8" fillId="33" borderId="20" xfId="0" applyNumberFormat="1" applyFont="1" applyFill="1" applyBorder="1" applyAlignment="1">
      <alignment wrapText="1"/>
    </xf>
    <xf numFmtId="172" fontId="5" fillId="33" borderId="29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172" fontId="5" fillId="33" borderId="31" xfId="0" applyNumberFormat="1" applyFont="1" applyFill="1" applyBorder="1" applyAlignment="1">
      <alignment horizontal="center"/>
    </xf>
    <xf numFmtId="172" fontId="5" fillId="33" borderId="32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20" xfId="0" applyFont="1" applyFill="1" applyBorder="1" applyAlignment="1">
      <alignment wrapText="1"/>
    </xf>
    <xf numFmtId="3" fontId="8" fillId="33" borderId="29" xfId="0" applyNumberFormat="1" applyFont="1" applyFill="1" applyBorder="1" applyAlignment="1">
      <alignment horizontal="center" vertical="center" wrapText="1"/>
    </xf>
    <xf numFmtId="3" fontId="5" fillId="33" borderId="30" xfId="0" applyNumberFormat="1" applyFont="1" applyFill="1" applyBorder="1" applyAlignment="1">
      <alignment horizontal="center" vertical="center" wrapText="1"/>
    </xf>
    <xf numFmtId="178" fontId="5" fillId="33" borderId="30" xfId="0" applyNumberFormat="1" applyFont="1" applyFill="1" applyBorder="1" applyAlignment="1" applyProtection="1">
      <alignment horizontal="center" wrapText="1"/>
      <protection/>
    </xf>
    <xf numFmtId="178" fontId="8" fillId="33" borderId="38" xfId="0" applyNumberFormat="1" applyFont="1" applyFill="1" applyBorder="1" applyAlignment="1">
      <alignment horizontal="center" vertical="center" wrapText="1"/>
    </xf>
    <xf numFmtId="172" fontId="8" fillId="33" borderId="30" xfId="0" applyNumberFormat="1" applyFont="1" applyFill="1" applyBorder="1" applyAlignment="1" applyProtection="1">
      <alignment horizontal="left" wrapText="1"/>
      <protection locked="0"/>
    </xf>
    <xf numFmtId="172" fontId="5" fillId="33" borderId="30" xfId="0" applyNumberFormat="1" applyFont="1" applyFill="1" applyBorder="1" applyAlignment="1" applyProtection="1">
      <alignment horizontal="center" wrapText="1"/>
      <protection/>
    </xf>
    <xf numFmtId="172" fontId="5" fillId="33" borderId="38" xfId="0" applyNumberFormat="1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wrapText="1"/>
      <protection locked="0"/>
    </xf>
    <xf numFmtId="172" fontId="5" fillId="33" borderId="26" xfId="0" applyNumberFormat="1" applyFont="1" applyFill="1" applyBorder="1" applyAlignment="1" applyProtection="1">
      <alignment horizontal="center" wrapText="1"/>
      <protection/>
    </xf>
    <xf numFmtId="0" fontId="5" fillId="33" borderId="15" xfId="0" applyFont="1" applyFill="1" applyBorder="1" applyAlignment="1" applyProtection="1">
      <alignment wrapText="1"/>
      <protection locked="0"/>
    </xf>
    <xf numFmtId="172" fontId="5" fillId="33" borderId="15" xfId="0" applyNumberFormat="1" applyFont="1" applyFill="1" applyBorder="1" applyAlignment="1" applyProtection="1">
      <alignment horizontal="center" wrapText="1"/>
      <protection/>
    </xf>
    <xf numFmtId="172" fontId="5" fillId="33" borderId="13" xfId="0" applyNumberFormat="1" applyFont="1" applyFill="1" applyBorder="1" applyAlignment="1" applyProtection="1">
      <alignment horizontal="center" wrapText="1"/>
      <protection/>
    </xf>
    <xf numFmtId="172" fontId="8" fillId="33" borderId="30" xfId="0" applyNumberFormat="1" applyFont="1" applyFill="1" applyBorder="1" applyAlignment="1" applyProtection="1">
      <alignment wrapText="1"/>
      <protection locked="0"/>
    </xf>
    <xf numFmtId="172" fontId="5" fillId="33" borderId="38" xfId="0" applyNumberFormat="1" applyFont="1" applyFill="1" applyBorder="1" applyAlignment="1" applyProtection="1">
      <alignment horizontal="center" wrapText="1"/>
      <protection locked="0"/>
    </xf>
    <xf numFmtId="178" fontId="5" fillId="33" borderId="29" xfId="0" applyNumberFormat="1" applyFont="1" applyFill="1" applyBorder="1" applyAlignment="1" applyProtection="1">
      <alignment horizontal="center" wrapText="1"/>
      <protection locked="0"/>
    </xf>
    <xf numFmtId="178" fontId="5" fillId="33" borderId="30" xfId="0" applyNumberFormat="1" applyFont="1" applyFill="1" applyBorder="1" applyAlignment="1" applyProtection="1">
      <alignment horizontal="center" wrapText="1"/>
      <protection locked="0"/>
    </xf>
    <xf numFmtId="178" fontId="5" fillId="33" borderId="38" xfId="0" applyNumberFormat="1" applyFont="1" applyFill="1" applyBorder="1" applyAlignment="1" applyProtection="1">
      <alignment horizontal="center" wrapText="1"/>
      <protection locked="0"/>
    </xf>
    <xf numFmtId="178" fontId="5" fillId="33" borderId="19" xfId="0" applyNumberFormat="1" applyFont="1" applyFill="1" applyBorder="1" applyAlignment="1" applyProtection="1">
      <alignment horizontal="center" wrapText="1"/>
      <protection locked="0"/>
    </xf>
    <xf numFmtId="178" fontId="5" fillId="33" borderId="26" xfId="0" applyNumberFormat="1" applyFont="1" applyFill="1" applyBorder="1" applyAlignment="1" applyProtection="1">
      <alignment horizontal="center" wrapText="1"/>
      <protection/>
    </xf>
    <xf numFmtId="178" fontId="5" fillId="33" borderId="28" xfId="0" applyNumberFormat="1" applyFont="1" applyFill="1" applyBorder="1" applyAlignment="1" applyProtection="1">
      <alignment horizontal="center" wrapText="1"/>
      <protection/>
    </xf>
    <xf numFmtId="172" fontId="11" fillId="33" borderId="18" xfId="0" applyNumberFormat="1" applyFont="1" applyFill="1" applyBorder="1" applyAlignment="1">
      <alignment wrapText="1"/>
    </xf>
    <xf numFmtId="178" fontId="9" fillId="33" borderId="19" xfId="0" applyNumberFormat="1" applyFont="1" applyFill="1" applyBorder="1" applyAlignment="1">
      <alignment horizontal="center"/>
    </xf>
    <xf numFmtId="172" fontId="9" fillId="33" borderId="26" xfId="0" applyNumberFormat="1" applyFont="1" applyFill="1" applyBorder="1" applyAlignment="1">
      <alignment horizontal="center"/>
    </xf>
    <xf numFmtId="178" fontId="9" fillId="33" borderId="26" xfId="0" applyNumberFormat="1" applyFont="1" applyFill="1" applyBorder="1" applyAlignment="1">
      <alignment horizontal="center"/>
    </xf>
    <xf numFmtId="178" fontId="9" fillId="33" borderId="28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78" fontId="9" fillId="33" borderId="31" xfId="0" applyNumberFormat="1" applyFont="1" applyFill="1" applyBorder="1" applyAlignment="1">
      <alignment horizontal="center"/>
    </xf>
    <xf numFmtId="172" fontId="9" fillId="33" borderId="32" xfId="0" applyNumberFormat="1" applyFont="1" applyFill="1" applyBorder="1" applyAlignment="1">
      <alignment horizontal="center"/>
    </xf>
    <xf numFmtId="178" fontId="9" fillId="33" borderId="32" xfId="0" applyNumberFormat="1" applyFont="1" applyFill="1" applyBorder="1" applyAlignment="1">
      <alignment horizontal="center"/>
    </xf>
    <xf numFmtId="178" fontId="9" fillId="33" borderId="35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left"/>
    </xf>
    <xf numFmtId="0" fontId="5" fillId="33" borderId="42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horizontal="left" vertical="center" wrapText="1"/>
    </xf>
    <xf numFmtId="0" fontId="5" fillId="33" borderId="42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left"/>
    </xf>
    <xf numFmtId="172" fontId="8" fillId="33" borderId="42" xfId="0" applyNumberFormat="1" applyFont="1" applyFill="1" applyBorder="1" applyAlignment="1" applyProtection="1">
      <alignment wrapText="1"/>
      <protection locked="0"/>
    </xf>
    <xf numFmtId="0" fontId="5" fillId="33" borderId="42" xfId="0" applyFont="1" applyFill="1" applyBorder="1" applyAlignment="1" applyProtection="1">
      <alignment wrapText="1"/>
      <protection locked="0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"/>
    </xf>
    <xf numFmtId="0" fontId="5" fillId="33" borderId="2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2" fontId="8" fillId="33" borderId="20" xfId="0" applyNumberFormat="1" applyFont="1" applyFill="1" applyBorder="1" applyAlignment="1">
      <alignment vertical="center"/>
    </xf>
    <xf numFmtId="178" fontId="8" fillId="33" borderId="29" xfId="0" applyNumberFormat="1" applyFont="1" applyFill="1" applyBorder="1" applyAlignment="1">
      <alignment horizontal="center" vertical="center"/>
    </xf>
    <xf numFmtId="178" fontId="8" fillId="33" borderId="26" xfId="0" applyNumberFormat="1" applyFont="1" applyFill="1" applyBorder="1" applyAlignment="1">
      <alignment horizontal="center"/>
    </xf>
    <xf numFmtId="178" fontId="8" fillId="33" borderId="28" xfId="0" applyNumberFormat="1" applyFont="1" applyFill="1" applyBorder="1" applyAlignment="1">
      <alignment horizontal="center"/>
    </xf>
    <xf numFmtId="178" fontId="8" fillId="33" borderId="44" xfId="0" applyNumberFormat="1" applyFont="1" applyFill="1" applyBorder="1" applyAlignment="1">
      <alignment horizontal="center"/>
    </xf>
    <xf numFmtId="178" fontId="8" fillId="33" borderId="19" xfId="0" applyNumberFormat="1" applyFont="1" applyFill="1" applyBorder="1" applyAlignment="1">
      <alignment horizontal="center"/>
    </xf>
    <xf numFmtId="178" fontId="8" fillId="33" borderId="27" xfId="0" applyNumberFormat="1" applyFont="1" applyFill="1" applyBorder="1" applyAlignment="1">
      <alignment horizontal="center" vertical="center" wrapText="1"/>
    </xf>
    <xf numFmtId="2" fontId="5" fillId="33" borderId="18" xfId="0" applyNumberFormat="1" applyFont="1" applyFill="1" applyBorder="1" applyAlignment="1">
      <alignment horizontal="left" vertical="center" wrapText="1"/>
    </xf>
    <xf numFmtId="178" fontId="5" fillId="33" borderId="19" xfId="0" applyNumberFormat="1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178" fontId="5" fillId="33" borderId="28" xfId="0" applyNumberFormat="1" applyFont="1" applyFill="1" applyBorder="1" applyAlignment="1">
      <alignment horizontal="center"/>
    </xf>
    <xf numFmtId="178" fontId="5" fillId="33" borderId="44" xfId="0" applyNumberFormat="1" applyFont="1" applyFill="1" applyBorder="1" applyAlignment="1">
      <alignment horizontal="center"/>
    </xf>
    <xf numFmtId="178" fontId="5" fillId="33" borderId="19" xfId="0" applyNumberFormat="1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178" fontId="5" fillId="33" borderId="27" xfId="0" applyNumberFormat="1" applyFont="1" applyFill="1" applyBorder="1" applyAlignment="1">
      <alignment horizontal="center"/>
    </xf>
    <xf numFmtId="178" fontId="5" fillId="33" borderId="19" xfId="0" applyNumberFormat="1" applyFont="1" applyFill="1" applyBorder="1" applyAlignment="1">
      <alignment horizontal="center" wrapText="1"/>
    </xf>
    <xf numFmtId="2" fontId="8" fillId="33" borderId="18" xfId="0" applyNumberFormat="1" applyFont="1" applyFill="1" applyBorder="1" applyAlignment="1">
      <alignment vertical="center"/>
    </xf>
    <xf numFmtId="178" fontId="8" fillId="33" borderId="27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left" vertical="center" wrapText="1"/>
    </xf>
    <xf numFmtId="178" fontId="5" fillId="33" borderId="13" xfId="0" applyNumberFormat="1" applyFont="1" applyFill="1" applyBorder="1" applyAlignment="1">
      <alignment horizontal="center"/>
    </xf>
    <xf numFmtId="178" fontId="5" fillId="33" borderId="39" xfId="0" applyNumberFormat="1" applyFont="1" applyFill="1" applyBorder="1" applyAlignment="1">
      <alignment horizontal="center"/>
    </xf>
    <xf numFmtId="178" fontId="5" fillId="33" borderId="14" xfId="0" applyNumberFormat="1" applyFont="1" applyFill="1" applyBorder="1" applyAlignment="1">
      <alignment horizontal="center"/>
    </xf>
    <xf numFmtId="178" fontId="5" fillId="33" borderId="15" xfId="0" applyNumberFormat="1" applyFont="1" applyFill="1" applyBorder="1" applyAlignment="1">
      <alignment horizontal="center"/>
    </xf>
    <xf numFmtId="178" fontId="5" fillId="33" borderId="41" xfId="0" applyNumberFormat="1" applyFont="1" applyFill="1" applyBorder="1" applyAlignment="1">
      <alignment horizontal="center"/>
    </xf>
    <xf numFmtId="2" fontId="8" fillId="33" borderId="45" xfId="0" applyNumberFormat="1" applyFont="1" applyFill="1" applyBorder="1" applyAlignment="1">
      <alignment vertical="center"/>
    </xf>
    <xf numFmtId="178" fontId="8" fillId="33" borderId="46" xfId="0" applyNumberFormat="1" applyFont="1" applyFill="1" applyBorder="1" applyAlignment="1">
      <alignment horizontal="center"/>
    </xf>
    <xf numFmtId="178" fontId="8" fillId="33" borderId="47" xfId="0" applyNumberFormat="1" applyFont="1" applyFill="1" applyBorder="1" applyAlignment="1">
      <alignment horizontal="center"/>
    </xf>
    <xf numFmtId="178" fontId="8" fillId="33" borderId="48" xfId="0" applyNumberFormat="1" applyFont="1" applyFill="1" applyBorder="1" applyAlignment="1">
      <alignment horizontal="center"/>
    </xf>
    <xf numFmtId="178" fontId="8" fillId="33" borderId="49" xfId="0" applyNumberFormat="1" applyFont="1" applyFill="1" applyBorder="1" applyAlignment="1">
      <alignment horizontal="center"/>
    </xf>
    <xf numFmtId="178" fontId="8" fillId="33" borderId="50" xfId="0" applyNumberFormat="1" applyFont="1" applyFill="1" applyBorder="1" applyAlignment="1">
      <alignment horizontal="center"/>
    </xf>
    <xf numFmtId="173" fontId="0" fillId="0" borderId="0" xfId="53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wrapText="1" indent="1"/>
    </xf>
    <xf numFmtId="178" fontId="5" fillId="33" borderId="44" xfId="0" applyNumberFormat="1" applyFont="1" applyFill="1" applyBorder="1" applyAlignment="1">
      <alignment horizontal="center"/>
    </xf>
    <xf numFmtId="178" fontId="5" fillId="33" borderId="28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left" vertical="center" wrapText="1" indent="1"/>
    </xf>
    <xf numFmtId="0" fontId="8" fillId="33" borderId="45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/>
    </xf>
    <xf numFmtId="173" fontId="5" fillId="0" borderId="0" xfId="53" applyNumberFormat="1" applyFont="1" applyAlignment="1">
      <alignment/>
    </xf>
    <xf numFmtId="0" fontId="5" fillId="33" borderId="39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172" fontId="5" fillId="33" borderId="44" xfId="0" applyNumberFormat="1" applyFont="1" applyFill="1" applyBorder="1" applyAlignment="1">
      <alignment horizontal="center"/>
    </xf>
    <xf numFmtId="172" fontId="8" fillId="33" borderId="44" xfId="0" applyNumberFormat="1" applyFont="1" applyFill="1" applyBorder="1" applyAlignment="1">
      <alignment horizontal="center"/>
    </xf>
    <xf numFmtId="172" fontId="5" fillId="33" borderId="52" xfId="0" applyNumberFormat="1" applyFont="1" applyFill="1" applyBorder="1" applyAlignment="1">
      <alignment horizontal="center"/>
    </xf>
    <xf numFmtId="172" fontId="5" fillId="33" borderId="5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 applyProtection="1">
      <alignment wrapText="1"/>
      <protection locked="0"/>
    </xf>
    <xf numFmtId="0" fontId="5" fillId="33" borderId="4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178" fontId="5" fillId="33" borderId="44" xfId="0" applyNumberFormat="1" applyFont="1" applyFill="1" applyBorder="1" applyAlignment="1">
      <alignment horizontal="center" vertical="center"/>
    </xf>
    <xf numFmtId="178" fontId="5" fillId="33" borderId="0" xfId="0" applyNumberFormat="1" applyFont="1" applyFill="1" applyBorder="1" applyAlignment="1">
      <alignment horizontal="center" vertical="center"/>
    </xf>
    <xf numFmtId="178" fontId="8" fillId="33" borderId="27" xfId="0" applyNumberFormat="1" applyFont="1" applyFill="1" applyBorder="1" applyAlignment="1">
      <alignment horizontal="center" vertical="center"/>
    </xf>
    <xf numFmtId="178" fontId="5" fillId="33" borderId="39" xfId="0" applyNumberFormat="1" applyFont="1" applyFill="1" applyBorder="1" applyAlignment="1">
      <alignment horizontal="center" vertical="center"/>
    </xf>
    <xf numFmtId="178" fontId="5" fillId="33" borderId="40" xfId="0" applyNumberFormat="1" applyFont="1" applyFill="1" applyBorder="1" applyAlignment="1">
      <alignment horizontal="center" vertical="center"/>
    </xf>
    <xf numFmtId="178" fontId="8" fillId="33" borderId="41" xfId="0" applyNumberFormat="1" applyFont="1" applyFill="1" applyBorder="1" applyAlignment="1">
      <alignment horizontal="center" vertical="center"/>
    </xf>
    <xf numFmtId="178" fontId="5" fillId="33" borderId="44" xfId="0" applyNumberFormat="1" applyFont="1" applyFill="1" applyBorder="1" applyAlignment="1">
      <alignment horizontal="center" vertical="center" wrapText="1"/>
    </xf>
    <xf numFmtId="178" fontId="5" fillId="33" borderId="0" xfId="0" applyNumberFormat="1" applyFont="1" applyFill="1" applyBorder="1" applyAlignment="1">
      <alignment horizontal="center" vertical="center" wrapText="1"/>
    </xf>
    <xf numFmtId="178" fontId="5" fillId="33" borderId="53" xfId="0" applyNumberFormat="1" applyFont="1" applyFill="1" applyBorder="1" applyAlignment="1">
      <alignment horizontal="center" vertical="center"/>
    </xf>
    <xf numFmtId="178" fontId="5" fillId="33" borderId="55" xfId="0" applyNumberFormat="1" applyFont="1" applyFill="1" applyBorder="1" applyAlignment="1">
      <alignment horizontal="center" vertical="center"/>
    </xf>
    <xf numFmtId="178" fontId="8" fillId="33" borderId="36" xfId="0" applyNumberFormat="1" applyFont="1" applyFill="1" applyBorder="1" applyAlignment="1">
      <alignment horizontal="center" vertical="center"/>
    </xf>
    <xf numFmtId="11" fontId="9" fillId="33" borderId="0" xfId="0" applyNumberFormat="1" applyFont="1" applyFill="1" applyAlignment="1">
      <alignment horizontal="right"/>
    </xf>
    <xf numFmtId="178" fontId="5" fillId="33" borderId="29" xfId="0" applyNumberFormat="1" applyFont="1" applyFill="1" applyBorder="1" applyAlignment="1">
      <alignment horizontal="center"/>
    </xf>
    <xf numFmtId="178" fontId="5" fillId="33" borderId="52" xfId="0" applyNumberFormat="1" applyFont="1" applyFill="1" applyBorder="1" applyAlignment="1">
      <alignment horizontal="center"/>
    </xf>
    <xf numFmtId="178" fontId="5" fillId="33" borderId="30" xfId="0" applyNumberFormat="1" applyFont="1" applyFill="1" applyBorder="1" applyAlignment="1">
      <alignment horizontal="center"/>
    </xf>
    <xf numFmtId="178" fontId="5" fillId="33" borderId="38" xfId="0" applyNumberFormat="1" applyFont="1" applyFill="1" applyBorder="1" applyAlignment="1">
      <alignment horizontal="center"/>
    </xf>
    <xf numFmtId="1" fontId="5" fillId="0" borderId="0" xfId="53" applyNumberFormat="1" applyFont="1" applyAlignment="1">
      <alignment/>
    </xf>
    <xf numFmtId="178" fontId="5" fillId="33" borderId="17" xfId="0" applyNumberFormat="1" applyFont="1" applyFill="1" applyBorder="1" applyAlignment="1">
      <alignment horizontal="center" vertical="center"/>
    </xf>
    <xf numFmtId="0" fontId="5" fillId="0" borderId="0" xfId="52" applyFont="1" applyFill="1">
      <alignment/>
      <protection/>
    </xf>
    <xf numFmtId="0" fontId="5" fillId="0" borderId="56" xfId="52" applyFont="1" applyFill="1" applyBorder="1">
      <alignment/>
      <protection/>
    </xf>
    <xf numFmtId="0" fontId="5" fillId="0" borderId="57" xfId="52" applyFont="1" applyFill="1" applyBorder="1">
      <alignment/>
      <protection/>
    </xf>
    <xf numFmtId="0" fontId="8" fillId="0" borderId="51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58" xfId="52" applyFont="1" applyFill="1" applyBorder="1" applyAlignment="1">
      <alignment shrinkToFit="1"/>
      <protection/>
    </xf>
    <xf numFmtId="0" fontId="5" fillId="0" borderId="52" xfId="52" applyFont="1" applyFill="1" applyBorder="1" applyAlignment="1">
      <alignment horizontal="center"/>
      <protection/>
    </xf>
    <xf numFmtId="0" fontId="9" fillId="0" borderId="52" xfId="52" applyFont="1" applyFill="1" applyBorder="1" applyAlignment="1">
      <alignment horizontal="center"/>
      <protection/>
    </xf>
    <xf numFmtId="0" fontId="5" fillId="0" borderId="58" xfId="52" applyFont="1" applyFill="1" applyBorder="1" applyAlignment="1">
      <alignment shrinkToFit="1"/>
      <protection/>
    </xf>
    <xf numFmtId="178" fontId="5" fillId="0" borderId="44" xfId="52" applyNumberFormat="1" applyFont="1" applyFill="1" applyBorder="1" applyAlignment="1">
      <alignment horizontal="center"/>
      <protection/>
    </xf>
    <xf numFmtId="178" fontId="9" fillId="0" borderId="44" xfId="52" applyNumberFormat="1" applyFont="1" applyFill="1" applyBorder="1" applyAlignment="1">
      <alignment horizontal="center"/>
      <protection/>
    </xf>
    <xf numFmtId="0" fontId="5" fillId="0" borderId="58" xfId="52" applyFont="1" applyFill="1" applyBorder="1" applyAlignment="1" applyProtection="1">
      <alignment wrapText="1" shrinkToFit="1"/>
      <protection locked="0"/>
    </xf>
    <xf numFmtId="2" fontId="8" fillId="0" borderId="58" xfId="52" applyNumberFormat="1" applyFont="1" applyFill="1" applyBorder="1" applyAlignment="1">
      <alignment horizontal="left" vertical="center" wrapText="1" shrinkToFit="1"/>
      <protection/>
    </xf>
    <xf numFmtId="2" fontId="6" fillId="0" borderId="58" xfId="52" applyNumberFormat="1" applyFont="1" applyFill="1" applyBorder="1" applyAlignment="1">
      <alignment horizontal="left" vertical="center" wrapText="1" shrinkToFit="1"/>
      <protection/>
    </xf>
    <xf numFmtId="0" fontId="8" fillId="0" borderId="58" xfId="52" applyFont="1" applyFill="1" applyBorder="1" applyAlignment="1" applyProtection="1">
      <alignment wrapText="1" shrinkToFit="1"/>
      <protection locked="0"/>
    </xf>
    <xf numFmtId="2" fontId="5" fillId="0" borderId="58" xfId="52" applyNumberFormat="1" applyFont="1" applyFill="1" applyBorder="1" applyAlignment="1">
      <alignment horizontal="left" vertical="center" wrapText="1" shrinkToFit="1"/>
      <protection/>
    </xf>
    <xf numFmtId="0" fontId="8" fillId="0" borderId="59" xfId="52" applyFont="1" applyFill="1" applyBorder="1">
      <alignment/>
      <protection/>
    </xf>
    <xf numFmtId="178" fontId="8" fillId="0" borderId="10" xfId="52" applyNumberFormat="1" applyFont="1" applyFill="1" applyBorder="1" applyAlignment="1">
      <alignment horizontal="center"/>
      <protection/>
    </xf>
    <xf numFmtId="178" fontId="11" fillId="0" borderId="10" xfId="52" applyNumberFormat="1" applyFont="1" applyFill="1" applyBorder="1" applyAlignment="1">
      <alignment horizontal="center"/>
      <protection/>
    </xf>
    <xf numFmtId="0" fontId="5" fillId="0" borderId="0" xfId="52" applyFont="1" applyFill="1" applyBorder="1">
      <alignment/>
      <protection/>
    </xf>
    <xf numFmtId="0" fontId="9" fillId="0" borderId="0" xfId="52" applyFont="1" applyFill="1" applyAlignment="1">
      <alignment horizontal="right"/>
      <protection/>
    </xf>
    <xf numFmtId="0" fontId="5" fillId="0" borderId="0" xfId="52" applyNumberFormat="1" applyFont="1" applyFill="1">
      <alignment/>
      <protection/>
    </xf>
    <xf numFmtId="0" fontId="0" fillId="34" borderId="60" xfId="0" applyNumberFormat="1" applyFont="1" applyFill="1" applyBorder="1" applyAlignment="1">
      <alignment horizontal="right"/>
    </xf>
    <xf numFmtId="0" fontId="9" fillId="0" borderId="44" xfId="52" applyNumberFormat="1" applyFont="1" applyFill="1" applyBorder="1" applyAlignment="1">
      <alignment horizontal="center"/>
      <protection/>
    </xf>
    <xf numFmtId="178" fontId="5" fillId="0" borderId="44" xfId="52" applyNumberFormat="1" applyFont="1" applyFill="1" applyBorder="1" applyAlignment="1">
      <alignment horizontal="center" vertical="center"/>
      <protection/>
    </xf>
    <xf numFmtId="178" fontId="9" fillId="0" borderId="44" xfId="52" applyNumberFormat="1" applyFont="1" applyFill="1" applyBorder="1" applyAlignment="1">
      <alignment horizontal="center" vertical="center"/>
      <protection/>
    </xf>
    <xf numFmtId="0" fontId="8" fillId="33" borderId="26" xfId="0" applyFont="1" applyFill="1" applyBorder="1" applyAlignment="1" applyProtection="1">
      <alignment wrapText="1"/>
      <protection locked="0"/>
    </xf>
    <xf numFmtId="3" fontId="5" fillId="33" borderId="19" xfId="0" applyNumberFormat="1" applyFont="1" applyFill="1" applyBorder="1" applyAlignment="1" applyProtection="1">
      <alignment horizontal="center" wrapText="1"/>
      <protection locked="0"/>
    </xf>
    <xf numFmtId="3" fontId="5" fillId="33" borderId="26" xfId="0" applyNumberFormat="1" applyFont="1" applyFill="1" applyBorder="1" applyAlignment="1" applyProtection="1">
      <alignment horizontal="center" wrapText="1"/>
      <protection locked="0"/>
    </xf>
    <xf numFmtId="0" fontId="8" fillId="33" borderId="61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62" xfId="0" applyFont="1" applyFill="1" applyBorder="1" applyAlignment="1" applyProtection="1">
      <alignment horizontal="center" vertical="center"/>
      <protection locked="0"/>
    </xf>
    <xf numFmtId="0" fontId="8" fillId="33" borderId="63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33" borderId="64" xfId="0" applyFont="1" applyFill="1" applyBorder="1" applyAlignment="1">
      <alignment horizontal="left" wrapText="1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65" xfId="0" applyFont="1" applyFill="1" applyBorder="1" applyAlignment="1">
      <alignment horizontal="center" wrapText="1"/>
    </xf>
    <xf numFmtId="0" fontId="8" fillId="33" borderId="66" xfId="0" applyFont="1" applyFill="1" applyBorder="1" applyAlignment="1">
      <alignment horizontal="center" wrapText="1"/>
    </xf>
    <xf numFmtId="0" fontId="8" fillId="33" borderId="43" xfId="0" applyFont="1" applyFill="1" applyBorder="1" applyAlignment="1">
      <alignment horizontal="center" wrapText="1"/>
    </xf>
    <xf numFmtId="0" fontId="8" fillId="33" borderId="4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/>
    </xf>
    <xf numFmtId="0" fontId="9" fillId="33" borderId="6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68" xfId="0" applyFont="1" applyFill="1" applyBorder="1" applyAlignment="1" applyProtection="1">
      <alignment horizontal="center" vertical="center"/>
      <protection locked="0"/>
    </xf>
    <xf numFmtId="0" fontId="8" fillId="33" borderId="51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 shrinkToFit="1"/>
    </xf>
    <xf numFmtId="0" fontId="8" fillId="33" borderId="69" xfId="0" applyFont="1" applyFill="1" applyBorder="1" applyAlignment="1">
      <alignment horizontal="center"/>
    </xf>
    <xf numFmtId="0" fontId="8" fillId="33" borderId="70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8" fillId="33" borderId="71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center" vertical="center" wrapText="1"/>
    </xf>
    <xf numFmtId="0" fontId="8" fillId="33" borderId="7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wrapText="1"/>
    </xf>
    <xf numFmtId="0" fontId="8" fillId="33" borderId="68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52" xfId="52" applyFont="1" applyFill="1" applyBorder="1" applyAlignment="1">
      <alignment horizontal="center" vertical="center" wrapText="1"/>
      <protection/>
    </xf>
    <xf numFmtId="0" fontId="8" fillId="0" borderId="51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left" wrapText="1"/>
      <protection/>
    </xf>
    <xf numFmtId="0" fontId="5" fillId="0" borderId="37" xfId="52" applyFont="1" applyFill="1" applyBorder="1" applyAlignment="1">
      <alignment horizontal="left" wrapText="1"/>
      <protection/>
    </xf>
    <xf numFmtId="0" fontId="0" fillId="34" borderId="60" xfId="0" applyNumberFormat="1" applyFont="1" applyFill="1" applyBorder="1" applyAlignment="1">
      <alignment horizontal="right"/>
    </xf>
    <xf numFmtId="0" fontId="0" fillId="34" borderId="60" xfId="0" applyFont="1" applyFill="1" applyBorder="1" applyAlignment="1">
      <alignment horizontal="right"/>
    </xf>
    <xf numFmtId="0" fontId="4" fillId="14" borderId="0" xfId="0" applyFont="1" applyFill="1" applyBorder="1" applyAlignment="1">
      <alignment/>
    </xf>
    <xf numFmtId="0" fontId="0" fillId="14" borderId="0" xfId="0" applyFont="1" applyFill="1" applyBorder="1" applyAlignment="1">
      <alignment/>
    </xf>
    <xf numFmtId="0" fontId="12" fillId="14" borderId="0" xfId="0" applyFont="1" applyFill="1" applyBorder="1" applyAlignment="1">
      <alignment/>
    </xf>
    <xf numFmtId="0" fontId="5" fillId="14" borderId="0" xfId="0" applyFont="1" applyFill="1" applyBorder="1" applyAlignment="1">
      <alignment/>
    </xf>
    <xf numFmtId="0" fontId="5" fillId="14" borderId="0" xfId="0" applyFont="1" applyFill="1" applyAlignment="1">
      <alignment/>
    </xf>
    <xf numFmtId="0" fontId="12" fillId="14" borderId="0" xfId="0" applyFont="1" applyFill="1" applyAlignment="1" applyProtection="1">
      <alignment/>
      <protection locked="0"/>
    </xf>
    <xf numFmtId="0" fontId="8" fillId="14" borderId="0" xfId="0" applyFont="1" applyFill="1" applyAlignment="1" applyProtection="1">
      <alignment wrapText="1"/>
      <protection locked="0"/>
    </xf>
    <xf numFmtId="0" fontId="12" fillId="14" borderId="0" xfId="0" applyFont="1" applyFill="1" applyAlignment="1">
      <alignment/>
    </xf>
    <xf numFmtId="0" fontId="12" fillId="14" borderId="0" xfId="0" applyFont="1" applyFill="1" applyAlignment="1">
      <alignment wrapText="1"/>
    </xf>
    <xf numFmtId="0" fontId="12" fillId="14" borderId="0" xfId="0" applyFont="1" applyFill="1" applyAlignment="1">
      <alignment horizontal="left"/>
    </xf>
    <xf numFmtId="0" fontId="8" fillId="14" borderId="0" xfId="0" applyFont="1" applyFill="1" applyAlignment="1">
      <alignment horizontal="left"/>
    </xf>
    <xf numFmtId="0" fontId="8" fillId="14" borderId="0" xfId="0" applyFont="1" applyFill="1" applyAlignment="1">
      <alignment horizontal="left" wrapText="1"/>
    </xf>
    <xf numFmtId="0" fontId="12" fillId="14" borderId="0" xfId="52" applyFont="1" applyFill="1">
      <alignment/>
      <protection/>
    </xf>
    <xf numFmtId="0" fontId="5" fillId="14" borderId="0" xfId="52" applyFont="1" applyFill="1">
      <alignment/>
      <protection/>
    </xf>
    <xf numFmtId="0" fontId="0" fillId="33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0384225"/>
        <c:axId val="66860054"/>
      </c:barChart>
      <c:catAx>
        <c:axId val="303842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860054"/>
        <c:crosses val="autoZero"/>
        <c:auto val="0"/>
        <c:lblOffset val="100"/>
        <c:tickLblSkip val="3"/>
        <c:noMultiLvlLbl val="0"/>
      </c:catAx>
      <c:valAx>
        <c:axId val="668600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84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3057087"/>
        <c:axId val="20936972"/>
      </c:barChart>
      <c:catAx>
        <c:axId val="130570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36972"/>
        <c:crosses val="autoZero"/>
        <c:auto val="0"/>
        <c:lblOffset val="100"/>
        <c:tickLblSkip val="3"/>
        <c:noMultiLvlLbl val="0"/>
      </c:catAx>
      <c:valAx>
        <c:axId val="209369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57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5917693"/>
        <c:axId val="24589538"/>
      </c:barChart>
      <c:catAx>
        <c:axId val="359176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89538"/>
        <c:crosses val="autoZero"/>
        <c:auto val="0"/>
        <c:lblOffset val="100"/>
        <c:tickLblSkip val="3"/>
        <c:noMultiLvlLbl val="0"/>
      </c:catAx>
      <c:valAx>
        <c:axId val="245895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17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8177099"/>
        <c:axId val="16991240"/>
      </c:barChart>
      <c:catAx>
        <c:axId val="281770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991240"/>
        <c:crosses val="autoZero"/>
        <c:auto val="0"/>
        <c:lblOffset val="100"/>
        <c:tickLblSkip val="3"/>
        <c:noMultiLvlLbl val="0"/>
      </c:catAx>
      <c:valAx>
        <c:axId val="169912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77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3921935"/>
        <c:axId val="39290268"/>
      </c:barChart>
      <c:catAx>
        <c:axId val="539219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90268"/>
        <c:crosses val="autoZero"/>
        <c:auto val="0"/>
        <c:lblOffset val="100"/>
        <c:tickLblSkip val="3"/>
        <c:noMultiLvlLbl val="0"/>
      </c:catAx>
      <c:valAx>
        <c:axId val="392902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21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009421"/>
        <c:axId val="39390450"/>
      </c:barChart>
      <c:catAx>
        <c:axId val="20094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90450"/>
        <c:crosses val="autoZero"/>
        <c:auto val="0"/>
        <c:lblOffset val="100"/>
        <c:tickLblSkip val="3"/>
        <c:noMultiLvlLbl val="0"/>
      </c:catAx>
      <c:valAx>
        <c:axId val="393904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9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7319067"/>
        <c:axId val="52366232"/>
      </c:barChart>
      <c:catAx>
        <c:axId val="73190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66232"/>
        <c:crosses val="autoZero"/>
        <c:auto val="0"/>
        <c:lblOffset val="100"/>
        <c:tickLblSkip val="3"/>
        <c:noMultiLvlLbl val="0"/>
      </c:catAx>
      <c:valAx>
        <c:axId val="523662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319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3946873"/>
        <c:axId val="61224718"/>
      </c:barChart>
      <c:catAx>
        <c:axId val="239468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224718"/>
        <c:crosses val="autoZero"/>
        <c:auto val="0"/>
        <c:lblOffset val="100"/>
        <c:tickLblSkip val="3"/>
        <c:noMultiLvlLbl val="0"/>
      </c:catAx>
      <c:valAx>
        <c:axId val="61224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46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3684583"/>
        <c:axId val="47323348"/>
      </c:barChart>
      <c:catAx>
        <c:axId val="236845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323348"/>
        <c:crosses val="autoZero"/>
        <c:auto val="0"/>
        <c:lblOffset val="100"/>
        <c:tickLblSkip val="3"/>
        <c:noMultiLvlLbl val="0"/>
      </c:catAx>
      <c:valAx>
        <c:axId val="473233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84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5109477"/>
        <c:axId val="55733866"/>
      </c:barChart>
      <c:catAx>
        <c:axId val="251094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33866"/>
        <c:crosses val="autoZero"/>
        <c:auto val="0"/>
        <c:lblOffset val="100"/>
        <c:tickLblSkip val="3"/>
        <c:noMultiLvlLbl val="0"/>
      </c:catAx>
      <c:valAx>
        <c:axId val="557338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09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104883"/>
        <c:axId val="58558800"/>
      </c:barChart>
      <c:catAx>
        <c:axId val="11048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558800"/>
        <c:crosses val="autoZero"/>
        <c:auto val="0"/>
        <c:lblOffset val="100"/>
        <c:tickLblSkip val="3"/>
        <c:noMultiLvlLbl val="0"/>
      </c:catAx>
      <c:valAx>
        <c:axId val="585588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4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6608657"/>
        <c:axId val="7843590"/>
      </c:barChart>
      <c:catAx>
        <c:axId val="166086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43590"/>
        <c:crosses val="autoZero"/>
        <c:auto val="0"/>
        <c:lblOffset val="100"/>
        <c:tickLblSkip val="3"/>
        <c:noMultiLvlLbl val="0"/>
      </c:catAx>
      <c:valAx>
        <c:axId val="78435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086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1" name="Graphique 1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2" name="Graphique 2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3" name="Graphique 3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4" name="Graphique 4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5" name="Graphique 5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6" name="Graphique 6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7" name="Graphique 7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8" name="Graphique 8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1" name="Graphique 1"/>
        <xdr:cNvGraphicFramePr/>
      </xdr:nvGraphicFramePr>
      <xdr:xfrm>
        <a:off x="3295650" y="4610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2" name="Graphique 2"/>
        <xdr:cNvGraphicFramePr/>
      </xdr:nvGraphicFramePr>
      <xdr:xfrm>
        <a:off x="3295650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3" name="Graphique 3"/>
        <xdr:cNvGraphicFramePr/>
      </xdr:nvGraphicFramePr>
      <xdr:xfrm>
        <a:off x="3295650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4" name="Graphique 4"/>
        <xdr:cNvGraphicFramePr/>
      </xdr:nvGraphicFramePr>
      <xdr:xfrm>
        <a:off x="3295650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3" width="11.421875" style="15" customWidth="1"/>
    <col min="4" max="4" width="23.140625" style="15" customWidth="1"/>
    <col min="5" max="16384" width="11.421875" style="15" customWidth="1"/>
  </cols>
  <sheetData>
    <row r="1" spans="1:5" ht="12.75">
      <c r="A1" s="317" t="s">
        <v>99</v>
      </c>
      <c r="B1" s="318"/>
      <c r="C1" s="318"/>
      <c r="D1" s="318"/>
      <c r="E1" s="331"/>
    </row>
    <row r="2" spans="2:12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4" ht="25.5">
      <c r="A3" s="18"/>
      <c r="B3" s="27" t="s">
        <v>94</v>
      </c>
      <c r="C3" s="27" t="s">
        <v>125</v>
      </c>
      <c r="D3" s="27" t="s">
        <v>126</v>
      </c>
    </row>
    <row r="4" spans="1:4" ht="12.75">
      <c r="A4" s="18">
        <v>2005</v>
      </c>
      <c r="B4" s="19">
        <v>94792</v>
      </c>
      <c r="C4" s="19">
        <v>82300</v>
      </c>
      <c r="D4" s="20">
        <f>B4-C4</f>
        <v>12492</v>
      </c>
    </row>
    <row r="5" spans="1:4" ht="12.75">
      <c r="A5" s="18">
        <v>2006</v>
      </c>
      <c r="B5" s="19">
        <v>144430</v>
      </c>
      <c r="C5" s="19">
        <v>127711</v>
      </c>
      <c r="D5" s="20">
        <f aca="true" t="shared" si="0" ref="D5:D11">B5-C5</f>
        <v>16719</v>
      </c>
    </row>
    <row r="6" spans="1:4" ht="12.75">
      <c r="A6" s="18">
        <v>2007</v>
      </c>
      <c r="B6" s="19">
        <v>170445</v>
      </c>
      <c r="C6" s="19">
        <v>143604</v>
      </c>
      <c r="D6" s="20">
        <f t="shared" si="0"/>
        <v>26841</v>
      </c>
    </row>
    <row r="7" spans="1:4" ht="12.75">
      <c r="A7" s="18">
        <v>2008</v>
      </c>
      <c r="B7" s="19">
        <v>178955</v>
      </c>
      <c r="C7" s="19">
        <v>150865</v>
      </c>
      <c r="D7" s="20">
        <f t="shared" si="0"/>
        <v>28090</v>
      </c>
    </row>
    <row r="8" spans="1:4" ht="12.75">
      <c r="A8" s="18" t="s">
        <v>95</v>
      </c>
      <c r="B8" s="19">
        <v>145950</v>
      </c>
      <c r="C8" s="19">
        <v>122909</v>
      </c>
      <c r="D8" s="20">
        <f t="shared" si="0"/>
        <v>23041</v>
      </c>
    </row>
    <row r="9" spans="1:4" ht="12.75">
      <c r="A9" s="18">
        <v>2010</v>
      </c>
      <c r="B9" s="19">
        <v>147990</v>
      </c>
      <c r="C9" s="19">
        <v>123601</v>
      </c>
      <c r="D9" s="20">
        <f t="shared" si="0"/>
        <v>24389</v>
      </c>
    </row>
    <row r="10" spans="1:4" ht="12.75">
      <c r="A10" s="18">
        <v>2011</v>
      </c>
      <c r="B10" s="19">
        <v>173185</v>
      </c>
      <c r="C10" s="19">
        <v>140674</v>
      </c>
      <c r="D10" s="20">
        <f t="shared" si="0"/>
        <v>32511</v>
      </c>
    </row>
    <row r="11" spans="1:4" ht="12.75">
      <c r="A11" s="18" t="s">
        <v>96</v>
      </c>
      <c r="B11" s="21">
        <v>178828</v>
      </c>
      <c r="C11" s="21">
        <v>143162</v>
      </c>
      <c r="D11" s="20">
        <f t="shared" si="0"/>
        <v>35666</v>
      </c>
    </row>
    <row r="12" spans="1:4" ht="12.75">
      <c r="A12" s="18">
        <v>2013</v>
      </c>
      <c r="B12" s="19">
        <v>172821</v>
      </c>
      <c r="C12" s="21">
        <v>135510</v>
      </c>
      <c r="D12" s="20">
        <v>37311</v>
      </c>
    </row>
    <row r="13" spans="1:4" ht="12.75">
      <c r="A13" s="18">
        <v>2014</v>
      </c>
      <c r="B13" s="19">
        <v>176308</v>
      </c>
      <c r="C13" s="21">
        <v>135511</v>
      </c>
      <c r="D13" s="20">
        <v>40797</v>
      </c>
    </row>
    <row r="14" spans="1:4" ht="12.75">
      <c r="A14" s="18">
        <v>2015</v>
      </c>
      <c r="B14" s="19">
        <v>185874</v>
      </c>
      <c r="C14" s="19">
        <v>142040</v>
      </c>
      <c r="D14" s="20">
        <v>43834</v>
      </c>
    </row>
    <row r="15" spans="1:6" ht="12.75">
      <c r="A15" s="18">
        <v>2016</v>
      </c>
      <c r="B15" s="19">
        <f>C15+D15</f>
        <v>195326</v>
      </c>
      <c r="C15" s="19">
        <v>148311</v>
      </c>
      <c r="D15" s="20">
        <v>47015</v>
      </c>
      <c r="E15" s="191">
        <f>C15/C14-1</f>
        <v>0.04414953534215704</v>
      </c>
      <c r="F15" s="191">
        <f>D15/D14-1</f>
        <v>0.07256923849066932</v>
      </c>
    </row>
    <row r="17" ht="12.75">
      <c r="A17" s="17"/>
    </row>
    <row r="18" spans="1:10" ht="12.75">
      <c r="A18" s="332" t="s">
        <v>187</v>
      </c>
      <c r="B18" s="333"/>
      <c r="C18" s="333"/>
      <c r="D18" s="333"/>
      <c r="E18" s="333"/>
      <c r="F18" s="333"/>
      <c r="G18" s="333"/>
      <c r="H18" s="333"/>
      <c r="I18" s="333"/>
      <c r="J18" s="333"/>
    </row>
    <row r="19" spans="1:10" ht="12.75">
      <c r="A19" s="332" t="s">
        <v>124</v>
      </c>
      <c r="B19" s="333"/>
      <c r="C19" s="333"/>
      <c r="D19" s="333"/>
      <c r="E19" s="333"/>
      <c r="F19" s="333"/>
      <c r="G19" s="333"/>
      <c r="H19" s="333"/>
      <c r="I19" s="333"/>
      <c r="J19" s="333"/>
    </row>
    <row r="20" spans="1:10" ht="12.75">
      <c r="A20" s="332" t="s">
        <v>196</v>
      </c>
      <c r="B20" s="333"/>
      <c r="C20" s="333"/>
      <c r="D20" s="333"/>
      <c r="E20" s="333"/>
      <c r="F20" s="333"/>
      <c r="G20" s="333"/>
      <c r="H20" s="333"/>
      <c r="I20" s="333"/>
      <c r="J20" s="333"/>
    </row>
  </sheetData>
  <sheetProtection/>
  <printOptions/>
  <pageMargins left="0.7" right="0.7" top="0.75" bottom="0.75" header="0.3" footer="0.3"/>
  <pageSetup horizontalDpi="90" verticalDpi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49.140625" style="1" customWidth="1"/>
    <col min="2" max="7" width="9.28125" style="1" customWidth="1"/>
    <col min="8" max="9" width="12.421875" style="1" customWidth="1"/>
    <col min="10" max="16384" width="11.421875" style="1" customWidth="1"/>
  </cols>
  <sheetData>
    <row r="1" spans="1:9" ht="15" customHeight="1">
      <c r="A1" s="319" t="s">
        <v>192</v>
      </c>
      <c r="B1" s="320"/>
      <c r="C1" s="321"/>
      <c r="D1" s="321"/>
      <c r="E1" s="321"/>
      <c r="F1" s="321"/>
      <c r="G1" s="321"/>
      <c r="H1" s="321"/>
      <c r="I1" s="321"/>
    </row>
    <row r="2" spans="1:9" ht="12.75" thickBot="1">
      <c r="A2" s="86"/>
      <c r="B2" s="87"/>
      <c r="C2" s="88"/>
      <c r="D2" s="88"/>
      <c r="E2" s="88"/>
      <c r="F2" s="88"/>
      <c r="G2" s="88"/>
      <c r="H2" s="85"/>
      <c r="I2" s="89"/>
    </row>
    <row r="3" spans="1:9" ht="12.75" customHeight="1">
      <c r="A3" s="271"/>
      <c r="B3" s="267">
        <v>2012</v>
      </c>
      <c r="C3" s="268"/>
      <c r="D3" s="265">
        <v>2015</v>
      </c>
      <c r="E3" s="265"/>
      <c r="F3" s="265">
        <v>2016</v>
      </c>
      <c r="G3" s="276"/>
      <c r="H3" s="278" t="s">
        <v>152</v>
      </c>
      <c r="I3" s="279"/>
    </row>
    <row r="4" spans="1:9" ht="12" customHeight="1">
      <c r="A4" s="272"/>
      <c r="B4" s="269"/>
      <c r="C4" s="270"/>
      <c r="D4" s="266"/>
      <c r="E4" s="266"/>
      <c r="F4" s="266"/>
      <c r="G4" s="277"/>
      <c r="H4" s="280"/>
      <c r="I4" s="281"/>
    </row>
    <row r="5" spans="1:9" ht="48">
      <c r="A5" s="273"/>
      <c r="B5" s="36" t="s">
        <v>97</v>
      </c>
      <c r="C5" s="204" t="s">
        <v>3</v>
      </c>
      <c r="D5" s="205" t="s">
        <v>97</v>
      </c>
      <c r="E5" s="204" t="s">
        <v>3</v>
      </c>
      <c r="F5" s="205" t="s">
        <v>97</v>
      </c>
      <c r="G5" s="37" t="s">
        <v>3</v>
      </c>
      <c r="H5" s="35" t="s">
        <v>97</v>
      </c>
      <c r="I5" s="39" t="s">
        <v>3</v>
      </c>
    </row>
    <row r="6" spans="1:9" ht="12" customHeight="1">
      <c r="A6" s="57" t="s">
        <v>127</v>
      </c>
      <c r="B6" s="60">
        <v>178828</v>
      </c>
      <c r="C6" s="206">
        <v>143162</v>
      </c>
      <c r="D6" s="206">
        <v>185874</v>
      </c>
      <c r="E6" s="206">
        <v>142040</v>
      </c>
      <c r="F6" s="206">
        <f>'Graph 1'!B15</f>
        <v>195326</v>
      </c>
      <c r="G6" s="207">
        <f>'Graph 1'!C15</f>
        <v>148311</v>
      </c>
      <c r="H6" s="59">
        <f>(F6/D6-1)*100</f>
        <v>5.085165219449728</v>
      </c>
      <c r="I6" s="58">
        <f>(G6/E6-1)*100</f>
        <v>4.414953534215704</v>
      </c>
    </row>
    <row r="7" spans="1:9" ht="12" customHeight="1">
      <c r="A7" s="91" t="s">
        <v>13</v>
      </c>
      <c r="B7" s="69"/>
      <c r="C7" s="208"/>
      <c r="D7" s="208"/>
      <c r="E7" s="208"/>
      <c r="F7" s="208"/>
      <c r="G7" s="68"/>
      <c r="H7" s="92"/>
      <c r="I7" s="68"/>
    </row>
    <row r="8" spans="1:9" ht="12" customHeight="1">
      <c r="A8" s="91" t="s">
        <v>2</v>
      </c>
      <c r="B8" s="42">
        <v>1.0167</v>
      </c>
      <c r="C8" s="209">
        <v>1.1324</v>
      </c>
      <c r="D8" s="209">
        <v>0.7236</v>
      </c>
      <c r="E8" s="209">
        <v>0.77</v>
      </c>
      <c r="F8" s="209">
        <v>0.5893</v>
      </c>
      <c r="G8" s="93">
        <v>0.6315</v>
      </c>
      <c r="H8" s="54">
        <f>((F8*$F$6/100)/(D8*$D$6/100)-1)*100</f>
        <v>-14.418618209201572</v>
      </c>
      <c r="I8" s="93">
        <f>((G8*G$6/100)/(E8*E$6/100)-1)*100</f>
        <v>-14.366177718367258</v>
      </c>
    </row>
    <row r="9" spans="1:9" ht="12" customHeight="1">
      <c r="A9" s="94" t="s">
        <v>18</v>
      </c>
      <c r="B9" s="42">
        <v>14.1548</v>
      </c>
      <c r="C9" s="209">
        <v>13.8174</v>
      </c>
      <c r="D9" s="209">
        <v>15.2399</v>
      </c>
      <c r="E9" s="209">
        <v>14.2813</v>
      </c>
      <c r="F9" s="209">
        <v>14.8262</v>
      </c>
      <c r="G9" s="93">
        <v>13.9973</v>
      </c>
      <c r="H9" s="54">
        <f>((F9*$F$6/100)/(D9*$D$6/100)-1)*100</f>
        <v>2.232539358959418</v>
      </c>
      <c r="I9" s="93">
        <f>((G9*G$6/100)/(E9*E$6/100)-1)*100</f>
        <v>2.3385426469913373</v>
      </c>
    </row>
    <row r="10" spans="1:9" ht="24">
      <c r="A10" s="95" t="s">
        <v>153</v>
      </c>
      <c r="B10" s="69">
        <v>1.9593</v>
      </c>
      <c r="C10" s="208">
        <v>1.8985</v>
      </c>
      <c r="D10" s="208">
        <v>2.1254</v>
      </c>
      <c r="E10" s="208">
        <v>1.9114</v>
      </c>
      <c r="F10" s="208">
        <v>1.8989</v>
      </c>
      <c r="G10" s="68">
        <v>1.7841</v>
      </c>
      <c r="H10" s="92">
        <f aca="true" t="shared" si="0" ref="H10:H28">((F10*$F$6/100)/(D10*$D$6/100)-1)*100</f>
        <v>-6.113569099833882</v>
      </c>
      <c r="I10" s="68">
        <f aca="true" t="shared" si="1" ref="I10:I28">((G10*G$6/100)/(E10*E$6/100)-1)*100</f>
        <v>-2.539123888043182</v>
      </c>
    </row>
    <row r="11" spans="1:9" ht="24">
      <c r="A11" s="96" t="s">
        <v>11</v>
      </c>
      <c r="B11" s="69">
        <v>2.1504</v>
      </c>
      <c r="C11" s="208">
        <v>2.2976</v>
      </c>
      <c r="D11" s="208">
        <v>2.7806</v>
      </c>
      <c r="E11" s="208">
        <v>2.8234</v>
      </c>
      <c r="F11" s="208">
        <v>2.5887</v>
      </c>
      <c r="G11" s="68">
        <v>2.6726</v>
      </c>
      <c r="H11" s="92">
        <f t="shared" si="0"/>
        <v>-2.1671699620263607</v>
      </c>
      <c r="I11" s="68">
        <f t="shared" si="1"/>
        <v>-1.161930716318993</v>
      </c>
    </row>
    <row r="12" spans="1:9" ht="24">
      <c r="A12" s="96" t="s">
        <v>12</v>
      </c>
      <c r="B12" s="69">
        <v>3.1885</v>
      </c>
      <c r="C12" s="208">
        <v>3.0766</v>
      </c>
      <c r="D12" s="208">
        <v>3.0732</v>
      </c>
      <c r="E12" s="208">
        <v>2.9674</v>
      </c>
      <c r="F12" s="208">
        <v>2.9518</v>
      </c>
      <c r="G12" s="68">
        <v>2.8704</v>
      </c>
      <c r="H12" s="92">
        <f t="shared" si="0"/>
        <v>0.9340071244213766</v>
      </c>
      <c r="I12" s="68">
        <f t="shared" si="1"/>
        <v>1.0017802199274728</v>
      </c>
    </row>
    <row r="13" spans="1:9" ht="19.5" customHeight="1">
      <c r="A13" s="96" t="s">
        <v>160</v>
      </c>
      <c r="B13" s="69">
        <v>1.4399</v>
      </c>
      <c r="C13" s="208">
        <v>1.3422</v>
      </c>
      <c r="D13" s="208">
        <v>1.4013</v>
      </c>
      <c r="E13" s="208">
        <v>1.2921</v>
      </c>
      <c r="F13" s="208">
        <v>1.2549</v>
      </c>
      <c r="G13" s="68">
        <v>1.1837</v>
      </c>
      <c r="H13" s="92">
        <f t="shared" si="0"/>
        <v>-5.893546111548231</v>
      </c>
      <c r="I13" s="68">
        <f t="shared" si="1"/>
        <v>-4.344880041443289</v>
      </c>
    </row>
    <row r="14" spans="1:9" ht="19.5" customHeight="1">
      <c r="A14" s="96" t="s">
        <v>157</v>
      </c>
      <c r="B14" s="69">
        <v>0.8899</v>
      </c>
      <c r="C14" s="208">
        <v>0.7821</v>
      </c>
      <c r="D14" s="208">
        <v>1.164</v>
      </c>
      <c r="E14" s="208">
        <v>0.9108</v>
      </c>
      <c r="F14" s="208">
        <v>1.1914</v>
      </c>
      <c r="G14" s="68">
        <v>0.9097</v>
      </c>
      <c r="H14" s="92">
        <f>((F14*$F$6/100)/(D14*$D$6/100)-1)*100</f>
        <v>7.55881945227872</v>
      </c>
      <c r="I14" s="68">
        <f>((G14*G$6/100)/(E14*E$6/100)-1)*100</f>
        <v>4.288848517870036</v>
      </c>
    </row>
    <row r="15" spans="1:9" ht="19.5" customHeight="1">
      <c r="A15" s="96" t="s">
        <v>158</v>
      </c>
      <c r="B15" s="69">
        <v>1.3683</v>
      </c>
      <c r="C15" s="208">
        <v>1.3285</v>
      </c>
      <c r="D15" s="208">
        <v>1.3254</v>
      </c>
      <c r="E15" s="208">
        <v>1.2581</v>
      </c>
      <c r="F15" s="208">
        <v>1.4645</v>
      </c>
      <c r="G15" s="68">
        <v>1.426</v>
      </c>
      <c r="H15" s="92">
        <f>((F15*$F$6/100)/(D15*$D$6/100)-1)*100</f>
        <v>16.11379543072593</v>
      </c>
      <c r="I15" s="68">
        <f>((G15*G$6/100)/(E15*E$6/100)-1)*100</f>
        <v>18.349673110079955</v>
      </c>
    </row>
    <row r="16" spans="1:9" ht="19.5" customHeight="1">
      <c r="A16" s="96" t="s">
        <v>159</v>
      </c>
      <c r="B16" s="69">
        <v>3.1585</v>
      </c>
      <c r="C16" s="208">
        <v>3.0919</v>
      </c>
      <c r="D16" s="208">
        <v>3.3699</v>
      </c>
      <c r="E16" s="208">
        <v>3.118</v>
      </c>
      <c r="F16" s="208">
        <v>3.4524</v>
      </c>
      <c r="G16" s="68">
        <v>3.1311</v>
      </c>
      <c r="H16" s="92">
        <f>((F16*$F$6/100)/(D16*$D$6/100)-1)*100</f>
        <v>7.657801241469575</v>
      </c>
      <c r="I16" s="68">
        <f>((G16*G$6/100)/(E16*E$6/100)-1)*100</f>
        <v>4.853643685369735</v>
      </c>
    </row>
    <row r="17" spans="1:9" ht="19.5" customHeight="1">
      <c r="A17" s="94" t="s">
        <v>0</v>
      </c>
      <c r="B17" s="42">
        <v>6.1167</v>
      </c>
      <c r="C17" s="209">
        <v>6.7553</v>
      </c>
      <c r="D17" s="209">
        <v>3.9842</v>
      </c>
      <c r="E17" s="209">
        <v>4.4889</v>
      </c>
      <c r="F17" s="209">
        <v>4.4241</v>
      </c>
      <c r="G17" s="93">
        <v>4.9833</v>
      </c>
      <c r="H17" s="54">
        <f>((F17*$F$6/100)/(D17*$D$6/100)-1)*100</f>
        <v>16.687736420703693</v>
      </c>
      <c r="I17" s="93">
        <f t="shared" si="1"/>
        <v>15.915043317306509</v>
      </c>
    </row>
    <row r="18" spans="1:9" ht="19.5" customHeight="1">
      <c r="A18" s="94" t="s">
        <v>19</v>
      </c>
      <c r="B18" s="42">
        <v>78.7117</v>
      </c>
      <c r="C18" s="209">
        <v>78.2949</v>
      </c>
      <c r="D18" s="209">
        <v>80.0523</v>
      </c>
      <c r="E18" s="209">
        <v>80.4598</v>
      </c>
      <c r="F18" s="209">
        <v>80.1604</v>
      </c>
      <c r="G18" s="93">
        <v>80.3878</v>
      </c>
      <c r="H18" s="54">
        <f t="shared" si="0"/>
        <v>5.227068779500121</v>
      </c>
      <c r="I18" s="93">
        <f t="shared" si="1"/>
        <v>4.321517101929473</v>
      </c>
    </row>
    <row r="19" spans="1:9" ht="23.25" customHeight="1">
      <c r="A19" s="95" t="s">
        <v>156</v>
      </c>
      <c r="B19" s="69">
        <v>23.9366</v>
      </c>
      <c r="C19" s="208">
        <v>26.182</v>
      </c>
      <c r="D19" s="208">
        <v>24.7549</v>
      </c>
      <c r="E19" s="208">
        <v>27.2115</v>
      </c>
      <c r="F19" s="208">
        <v>23.8777</v>
      </c>
      <c r="G19" s="68">
        <v>26.3968</v>
      </c>
      <c r="H19" s="92">
        <f t="shared" si="0"/>
        <v>1.3614294366147917</v>
      </c>
      <c r="I19" s="68">
        <f t="shared" si="1"/>
        <v>1.2888170608744698</v>
      </c>
    </row>
    <row r="20" spans="1:9" ht="19.5" customHeight="1">
      <c r="A20" s="96" t="s">
        <v>9</v>
      </c>
      <c r="B20" s="69">
        <v>7.4225</v>
      </c>
      <c r="C20" s="208">
        <v>6.0777</v>
      </c>
      <c r="D20" s="208">
        <v>7.4972</v>
      </c>
      <c r="E20" s="208">
        <v>6.5232</v>
      </c>
      <c r="F20" s="208">
        <v>6.6776</v>
      </c>
      <c r="G20" s="68">
        <v>5.6382</v>
      </c>
      <c r="H20" s="92">
        <f t="shared" si="0"/>
        <v>-6.402830487462308</v>
      </c>
      <c r="I20" s="68">
        <f t="shared" si="1"/>
        <v>-9.750982490707772</v>
      </c>
    </row>
    <row r="21" spans="1:9" ht="19.5" customHeight="1">
      <c r="A21" s="96" t="s">
        <v>10</v>
      </c>
      <c r="B21" s="69">
        <v>5.233</v>
      </c>
      <c r="C21" s="208">
        <v>5.974</v>
      </c>
      <c r="D21" s="208">
        <v>4.0481</v>
      </c>
      <c r="E21" s="208">
        <v>4.7228</v>
      </c>
      <c r="F21" s="208">
        <v>4.3943</v>
      </c>
      <c r="G21" s="68">
        <v>5.0725</v>
      </c>
      <c r="H21" s="92">
        <f t="shared" si="0"/>
        <v>14.072216971870244</v>
      </c>
      <c r="I21" s="68">
        <f t="shared" si="1"/>
        <v>12.146364826439626</v>
      </c>
    </row>
    <row r="22" spans="1:9" ht="19.5" customHeight="1">
      <c r="A22" s="96" t="s">
        <v>4</v>
      </c>
      <c r="B22" s="69">
        <v>4.0068</v>
      </c>
      <c r="C22" s="208">
        <v>4.0801</v>
      </c>
      <c r="D22" s="208">
        <v>5.6997</v>
      </c>
      <c r="E22" s="208">
        <v>5.8847</v>
      </c>
      <c r="F22" s="208">
        <v>6.3011</v>
      </c>
      <c r="G22" s="68">
        <v>6.489</v>
      </c>
      <c r="H22" s="92">
        <f t="shared" si="0"/>
        <v>16.173155528233885</v>
      </c>
      <c r="I22" s="68">
        <f t="shared" si="1"/>
        <v>15.137327898367925</v>
      </c>
    </row>
    <row r="23" spans="1:9" ht="19.5" customHeight="1">
      <c r="A23" s="96" t="s">
        <v>5</v>
      </c>
      <c r="B23" s="69">
        <v>6.4585</v>
      </c>
      <c r="C23" s="208">
        <v>6.5211</v>
      </c>
      <c r="D23" s="208">
        <v>7.5394</v>
      </c>
      <c r="E23" s="208">
        <v>7.7974</v>
      </c>
      <c r="F23" s="208">
        <v>7.6102</v>
      </c>
      <c r="G23" s="68">
        <v>7.8266</v>
      </c>
      <c r="H23" s="92">
        <f t="shared" si="0"/>
        <v>6.071985085425413</v>
      </c>
      <c r="I23" s="68">
        <f t="shared" si="1"/>
        <v>4.805970622373179</v>
      </c>
    </row>
    <row r="24" spans="1:9" ht="19.5" customHeight="1">
      <c r="A24" s="96" t="s">
        <v>6</v>
      </c>
      <c r="B24" s="69">
        <v>1.8582</v>
      </c>
      <c r="C24" s="208">
        <v>2.0747</v>
      </c>
      <c r="D24" s="208">
        <v>2.0096</v>
      </c>
      <c r="E24" s="208">
        <v>2.3435</v>
      </c>
      <c r="F24" s="208">
        <v>2.0991</v>
      </c>
      <c r="G24" s="68">
        <v>2.4692</v>
      </c>
      <c r="H24" s="92">
        <f t="shared" si="0"/>
        <v>9.765261898958478</v>
      </c>
      <c r="I24" s="68">
        <f t="shared" si="1"/>
        <v>10.015533717382308</v>
      </c>
    </row>
    <row r="25" spans="1:9" ht="19.5" customHeight="1">
      <c r="A25" s="96" t="s">
        <v>7</v>
      </c>
      <c r="B25" s="69">
        <v>18.1775</v>
      </c>
      <c r="C25" s="208">
        <v>16.6621</v>
      </c>
      <c r="D25" s="208">
        <v>18.6553</v>
      </c>
      <c r="E25" s="208">
        <v>16.8448</v>
      </c>
      <c r="F25" s="208">
        <v>19.2284</v>
      </c>
      <c r="G25" s="68">
        <v>17.4341</v>
      </c>
      <c r="H25" s="92">
        <f t="shared" si="0"/>
        <v>8.313433228394462</v>
      </c>
      <c r="I25" s="68">
        <f t="shared" si="1"/>
        <v>8.067815670763089</v>
      </c>
    </row>
    <row r="26" spans="1:9" ht="19.5" customHeight="1">
      <c r="A26" s="96" t="s">
        <v>14</v>
      </c>
      <c r="B26" s="69">
        <v>5.7174</v>
      </c>
      <c r="C26" s="208">
        <v>4.6363</v>
      </c>
      <c r="D26" s="208">
        <v>5.4732</v>
      </c>
      <c r="E26" s="208">
        <v>4.5958</v>
      </c>
      <c r="F26" s="208">
        <v>5.6198</v>
      </c>
      <c r="G26" s="68">
        <v>4.5535</v>
      </c>
      <c r="H26" s="92">
        <f t="shared" si="0"/>
        <v>7.899877859435711</v>
      </c>
      <c r="I26" s="68">
        <f t="shared" si="1"/>
        <v>3.453912467481457</v>
      </c>
    </row>
    <row r="27" spans="1:9" ht="19.5" customHeight="1">
      <c r="A27" s="96" t="s">
        <v>15</v>
      </c>
      <c r="B27" s="69">
        <v>2.6048</v>
      </c>
      <c r="C27" s="208">
        <v>3.0278</v>
      </c>
      <c r="D27" s="208">
        <v>1.6037</v>
      </c>
      <c r="E27" s="208">
        <v>1.9441</v>
      </c>
      <c r="F27" s="208">
        <v>1.5778</v>
      </c>
      <c r="G27" s="68">
        <v>1.8959</v>
      </c>
      <c r="H27" s="92">
        <f t="shared" si="0"/>
        <v>3.3880237471146657</v>
      </c>
      <c r="I27" s="68">
        <f t="shared" si="1"/>
        <v>1.8261974206674525</v>
      </c>
    </row>
    <row r="28" spans="1:10" ht="19.5" customHeight="1">
      <c r="A28" s="96" t="s">
        <v>8</v>
      </c>
      <c r="B28" s="69">
        <v>3.2963</v>
      </c>
      <c r="C28" s="208">
        <v>3.0591</v>
      </c>
      <c r="D28" s="208">
        <v>2.7712</v>
      </c>
      <c r="E28" s="208">
        <v>2.5921</v>
      </c>
      <c r="F28" s="208">
        <v>2.7744</v>
      </c>
      <c r="G28" s="68">
        <v>2.6119</v>
      </c>
      <c r="H28" s="92">
        <f t="shared" si="0"/>
        <v>5.2065106758232504</v>
      </c>
      <c r="I28" s="68">
        <f t="shared" si="1"/>
        <v>5.212536991635375</v>
      </c>
      <c r="J28" s="28"/>
    </row>
    <row r="29" spans="1:9" ht="12" customHeight="1">
      <c r="A29" s="97" t="s">
        <v>135</v>
      </c>
      <c r="B29" s="98"/>
      <c r="C29" s="210"/>
      <c r="D29" s="210"/>
      <c r="E29" s="210"/>
      <c r="F29" s="210"/>
      <c r="G29" s="67"/>
      <c r="H29" s="99"/>
      <c r="I29" s="67"/>
    </row>
    <row r="30" spans="1:9" ht="12" customHeight="1">
      <c r="A30" s="100" t="s">
        <v>103</v>
      </c>
      <c r="B30" s="69">
        <v>25.4367</v>
      </c>
      <c r="C30" s="208">
        <v>26.2109</v>
      </c>
      <c r="D30" s="208">
        <v>21.3533</v>
      </c>
      <c r="E30" s="208">
        <v>21.5603</v>
      </c>
      <c r="F30" s="208">
        <v>23.4656</v>
      </c>
      <c r="G30" s="68">
        <v>23.655</v>
      </c>
      <c r="H30" s="92">
        <f aca="true" t="shared" si="2" ref="H30:H35">((F30*$F$6/100)/(D30*$D$6/100)-1)*100</f>
        <v>15.48034509764391</v>
      </c>
      <c r="I30" s="68">
        <f aca="true" t="shared" si="3" ref="I30:I35">((G30*G$6/100)/(E30*E$6/100)-1)*100</f>
        <v>14.559432190269739</v>
      </c>
    </row>
    <row r="31" spans="1:10" ht="12" customHeight="1">
      <c r="A31" s="100" t="s">
        <v>104</v>
      </c>
      <c r="B31" s="69">
        <v>11.5646</v>
      </c>
      <c r="C31" s="208">
        <v>12.3939</v>
      </c>
      <c r="D31" s="208">
        <v>10.2319</v>
      </c>
      <c r="E31" s="208">
        <v>10.9392</v>
      </c>
      <c r="F31" s="208">
        <v>9.8795</v>
      </c>
      <c r="G31" s="68">
        <v>10.726</v>
      </c>
      <c r="H31" s="92">
        <f t="shared" si="2"/>
        <v>1.4658948763722979</v>
      </c>
      <c r="I31" s="68">
        <f t="shared" si="3"/>
        <v>2.379953891326414</v>
      </c>
      <c r="J31" s="23"/>
    </row>
    <row r="32" spans="1:9" ht="12" customHeight="1">
      <c r="A32" s="100" t="s">
        <v>105</v>
      </c>
      <c r="B32" s="69">
        <v>21.3292</v>
      </c>
      <c r="C32" s="208">
        <v>22.0126</v>
      </c>
      <c r="D32" s="208">
        <v>19.6599</v>
      </c>
      <c r="E32" s="208">
        <v>20.9565</v>
      </c>
      <c r="F32" s="208">
        <v>18.9559</v>
      </c>
      <c r="G32" s="68">
        <v>19.9595</v>
      </c>
      <c r="H32" s="92">
        <f t="shared" si="2"/>
        <v>1.322177802703317</v>
      </c>
      <c r="I32" s="68">
        <f t="shared" si="3"/>
        <v>-0.552560538917346</v>
      </c>
    </row>
    <row r="33" spans="1:10" ht="12" customHeight="1">
      <c r="A33" s="100" t="s">
        <v>106</v>
      </c>
      <c r="B33" s="69">
        <v>13.8911</v>
      </c>
      <c r="C33" s="208">
        <v>13.3992</v>
      </c>
      <c r="D33" s="208">
        <v>13.1871</v>
      </c>
      <c r="E33" s="208">
        <v>12.9306</v>
      </c>
      <c r="F33" s="208">
        <v>13.6083</v>
      </c>
      <c r="G33" s="68">
        <v>13.2091</v>
      </c>
      <c r="H33" s="92">
        <f t="shared" si="2"/>
        <v>8.441617478887519</v>
      </c>
      <c r="I33" s="68">
        <f t="shared" si="3"/>
        <v>6.663848756346091</v>
      </c>
      <c r="J33" s="203"/>
    </row>
    <row r="34" spans="1:9" ht="12" customHeight="1">
      <c r="A34" s="100" t="s">
        <v>107</v>
      </c>
      <c r="B34" s="69">
        <v>2.5311</v>
      </c>
      <c r="C34" s="208">
        <v>2.356</v>
      </c>
      <c r="D34" s="208">
        <v>2.5802</v>
      </c>
      <c r="E34" s="208">
        <v>2.515</v>
      </c>
      <c r="F34" s="208">
        <v>2.6403</v>
      </c>
      <c r="G34" s="68">
        <v>2.5228</v>
      </c>
      <c r="H34" s="92">
        <f t="shared" si="2"/>
        <v>7.532889593408698</v>
      </c>
      <c r="I34" s="68">
        <f t="shared" si="3"/>
        <v>4.738785199252238</v>
      </c>
    </row>
    <row r="35" spans="1:10" ht="12" customHeight="1" thickBot="1">
      <c r="A35" s="101" t="s">
        <v>1</v>
      </c>
      <c r="B35" s="102">
        <v>25.2474</v>
      </c>
      <c r="C35" s="211">
        <v>23.6274</v>
      </c>
      <c r="D35" s="211">
        <v>32.9875</v>
      </c>
      <c r="E35" s="211">
        <v>31.0984</v>
      </c>
      <c r="F35" s="211">
        <v>31.4504</v>
      </c>
      <c r="G35" s="103">
        <v>29.9275</v>
      </c>
      <c r="H35" s="83">
        <f t="shared" si="2"/>
        <v>0.18857082888312782</v>
      </c>
      <c r="I35" s="103">
        <f t="shared" si="3"/>
        <v>0.48357863733310413</v>
      </c>
      <c r="J35" s="28"/>
    </row>
    <row r="36" spans="1:9" ht="12">
      <c r="A36" s="274" t="s">
        <v>16</v>
      </c>
      <c r="B36" s="274"/>
      <c r="C36" s="274"/>
      <c r="D36" s="274"/>
      <c r="E36" s="274"/>
      <c r="F36" s="275"/>
      <c r="G36" s="275"/>
      <c r="H36" s="275"/>
      <c r="I36" s="275"/>
    </row>
    <row r="37" spans="1:9" ht="13.5" customHeight="1">
      <c r="A37" s="53" t="s">
        <v>188</v>
      </c>
      <c r="B37" s="50"/>
      <c r="C37" s="50"/>
      <c r="D37" s="50"/>
      <c r="E37" s="50"/>
      <c r="F37" s="50"/>
      <c r="G37" s="50"/>
      <c r="H37" s="50"/>
      <c r="I37" s="50"/>
    </row>
    <row r="38" spans="1:9" ht="12">
      <c r="A38" s="50" t="s">
        <v>20</v>
      </c>
      <c r="B38" s="50"/>
      <c r="C38" s="50"/>
      <c r="D38" s="50"/>
      <c r="E38" s="50"/>
      <c r="F38" s="50"/>
      <c r="G38" s="50"/>
      <c r="H38" s="50"/>
      <c r="I38" s="50"/>
    </row>
    <row r="39" spans="1:9" ht="12">
      <c r="A39" s="53" t="s">
        <v>189</v>
      </c>
      <c r="B39" s="104"/>
      <c r="C39" s="104"/>
      <c r="D39" s="104"/>
      <c r="E39" s="104"/>
      <c r="F39" s="104"/>
      <c r="G39" s="104"/>
      <c r="H39" s="105"/>
      <c r="I39" s="105"/>
    </row>
    <row r="40" spans="2:6" ht="12">
      <c r="B40" s="22"/>
      <c r="D40" s="22"/>
      <c r="F40" s="22"/>
    </row>
  </sheetData>
  <sheetProtection/>
  <mergeCells count="6">
    <mergeCell ref="D3:E4"/>
    <mergeCell ref="B3:C4"/>
    <mergeCell ref="A3:A5"/>
    <mergeCell ref="A36:I36"/>
    <mergeCell ref="F3:G4"/>
    <mergeCell ref="H3:I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40.28125" style="1" customWidth="1"/>
    <col min="2" max="7" width="9.28125" style="1" customWidth="1"/>
    <col min="8" max="9" width="10.28125" style="1" customWidth="1"/>
    <col min="10" max="16384" width="11.421875" style="1" customWidth="1"/>
  </cols>
  <sheetData>
    <row r="1" spans="1:9" ht="12.75" customHeight="1">
      <c r="A1" s="322" t="s">
        <v>186</v>
      </c>
      <c r="B1" s="323"/>
      <c r="C1" s="323"/>
      <c r="D1" s="323"/>
      <c r="E1" s="323"/>
      <c r="F1" s="323"/>
      <c r="G1" s="323"/>
      <c r="H1" s="323"/>
      <c r="I1" s="323"/>
    </row>
    <row r="2" spans="1:9" ht="12.75" customHeight="1" thickBot="1">
      <c r="A2" s="30"/>
      <c r="B2" s="31"/>
      <c r="C2" s="31"/>
      <c r="D2" s="31"/>
      <c r="E2" s="31"/>
      <c r="F2" s="31"/>
      <c r="G2" s="31"/>
      <c r="H2" s="31"/>
      <c r="I2" s="32"/>
    </row>
    <row r="3" spans="1:9" ht="24.75" thickBot="1">
      <c r="A3" s="33"/>
      <c r="B3" s="55">
        <v>2012</v>
      </c>
      <c r="C3" s="56"/>
      <c r="D3" s="55">
        <v>2015</v>
      </c>
      <c r="E3" s="56"/>
      <c r="F3" s="55">
        <v>2016</v>
      </c>
      <c r="G3" s="56"/>
      <c r="H3" s="79" t="s">
        <v>152</v>
      </c>
      <c r="I3" s="80"/>
    </row>
    <row r="4" spans="1:9" ht="48">
      <c r="A4" s="34"/>
      <c r="B4" s="36" t="s">
        <v>86</v>
      </c>
      <c r="C4" s="37" t="s">
        <v>3</v>
      </c>
      <c r="D4" s="36" t="s">
        <v>86</v>
      </c>
      <c r="E4" s="37" t="s">
        <v>3</v>
      </c>
      <c r="F4" s="36" t="s">
        <v>86</v>
      </c>
      <c r="G4" s="37" t="s">
        <v>3</v>
      </c>
      <c r="H4" s="35" t="s">
        <v>86</v>
      </c>
      <c r="I4" s="37" t="s">
        <v>3</v>
      </c>
    </row>
    <row r="5" spans="1:9" ht="12">
      <c r="A5" s="57" t="s">
        <v>127</v>
      </c>
      <c r="B5" s="60">
        <v>178828</v>
      </c>
      <c r="C5" s="61">
        <v>143162</v>
      </c>
      <c r="D5" s="60">
        <v>185874</v>
      </c>
      <c r="E5" s="61">
        <v>142040</v>
      </c>
      <c r="F5" s="60">
        <f>'Graph 1'!B15</f>
        <v>195326</v>
      </c>
      <c r="G5" s="61">
        <f>'Graph 1'!C15</f>
        <v>148311</v>
      </c>
      <c r="H5" s="59">
        <f>(F5/D5-1)*100</f>
        <v>5.085165219449728</v>
      </c>
      <c r="I5" s="234">
        <f>(G5/E5-1)*100</f>
        <v>4.414953534215704</v>
      </c>
    </row>
    <row r="6" spans="1:9" ht="12">
      <c r="A6" s="40" t="s">
        <v>21</v>
      </c>
      <c r="B6" s="62"/>
      <c r="C6" s="63"/>
      <c r="D6" s="62"/>
      <c r="E6" s="63"/>
      <c r="F6" s="62"/>
      <c r="G6" s="63"/>
      <c r="H6" s="65"/>
      <c r="I6" s="64"/>
    </row>
    <row r="7" spans="1:9" ht="12">
      <c r="A7" s="41" t="s">
        <v>22</v>
      </c>
      <c r="B7" s="62">
        <v>48.8</v>
      </c>
      <c r="C7" s="63">
        <v>48.1719</v>
      </c>
      <c r="D7" s="62">
        <v>51.3223</v>
      </c>
      <c r="E7" s="63">
        <v>50.6274</v>
      </c>
      <c r="F7" s="62">
        <v>51.0288</v>
      </c>
      <c r="G7" s="63">
        <v>50.7225</v>
      </c>
      <c r="H7" s="81">
        <f>((F7*$F$5/100)/(D7*$D$5/100)-1)*100</f>
        <v>4.4842082087174</v>
      </c>
      <c r="I7" s="82">
        <f>((G7*G$5/100)/(E7*E$5/100)-1)*100</f>
        <v>4.6110896597347795</v>
      </c>
    </row>
    <row r="8" spans="1:10" ht="12">
      <c r="A8" s="43" t="s">
        <v>23</v>
      </c>
      <c r="B8" s="62">
        <v>51.2</v>
      </c>
      <c r="C8" s="63">
        <v>51.8281</v>
      </c>
      <c r="D8" s="62">
        <v>48.6777</v>
      </c>
      <c r="E8" s="63">
        <v>49.3726</v>
      </c>
      <c r="F8" s="62">
        <v>48.9712</v>
      </c>
      <c r="G8" s="63">
        <v>49.2775</v>
      </c>
      <c r="H8" s="70">
        <f>((F8*$F$5/100)/(D8*$D$5/100)-1)*100</f>
        <v>5.718771490738406</v>
      </c>
      <c r="I8" s="71">
        <f>((G8*G$5/100)/(E8*E$5/100)-1)*100</f>
        <v>4.213832627455605</v>
      </c>
      <c r="J8" s="28"/>
    </row>
    <row r="9" spans="1:9" ht="12">
      <c r="A9" s="44" t="s">
        <v>24</v>
      </c>
      <c r="B9" s="66"/>
      <c r="C9" s="67"/>
      <c r="D9" s="66"/>
      <c r="E9" s="67"/>
      <c r="F9" s="66"/>
      <c r="G9" s="67"/>
      <c r="H9" s="81"/>
      <c r="I9" s="82"/>
    </row>
    <row r="10" spans="1:9" ht="12">
      <c r="A10" s="45" t="s">
        <v>25</v>
      </c>
      <c r="B10" s="62">
        <v>0.5948</v>
      </c>
      <c r="C10" s="68">
        <v>0.741</v>
      </c>
      <c r="D10" s="62">
        <v>0.2848</v>
      </c>
      <c r="E10" s="68">
        <v>0.3726</v>
      </c>
      <c r="F10" s="62">
        <v>0.2508</v>
      </c>
      <c r="G10" s="68">
        <v>0.3303</v>
      </c>
      <c r="H10" s="81">
        <f aca="true" t="shared" si="0" ref="H10:H21">((F10*$F$5/100)/(D10*$D$5/100)-1)*100</f>
        <v>-7.460114336242995</v>
      </c>
      <c r="I10" s="82">
        <f aca="true" t="shared" si="1" ref="I10:I19">((G10*G$5/100)/(E10*E$5/100)-1)*100</f>
        <v>-7.438918002277372</v>
      </c>
    </row>
    <row r="11" spans="1:9" ht="12">
      <c r="A11" s="45" t="s">
        <v>26</v>
      </c>
      <c r="B11" s="62">
        <v>2.2233</v>
      </c>
      <c r="C11" s="68">
        <v>2.7701</v>
      </c>
      <c r="D11" s="62">
        <v>1.5932</v>
      </c>
      <c r="E11" s="68">
        <v>2.0848</v>
      </c>
      <c r="F11" s="62">
        <v>1.4516</v>
      </c>
      <c r="G11" s="68">
        <v>1.9117</v>
      </c>
      <c r="H11" s="81">
        <f t="shared" si="0"/>
        <v>-4.254565759130536</v>
      </c>
      <c r="I11" s="82">
        <f t="shared" si="1"/>
        <v>-4.254572778511035</v>
      </c>
    </row>
    <row r="12" spans="1:9" ht="12">
      <c r="A12" s="45" t="s">
        <v>27</v>
      </c>
      <c r="B12" s="62">
        <v>6.6803</v>
      </c>
      <c r="C12" s="68">
        <v>8.3232</v>
      </c>
      <c r="D12" s="62">
        <v>5.6062</v>
      </c>
      <c r="E12" s="68">
        <v>7.3363</v>
      </c>
      <c r="F12" s="62">
        <v>5.4509</v>
      </c>
      <c r="G12" s="68">
        <v>7.1789</v>
      </c>
      <c r="H12" s="81">
        <f t="shared" si="0"/>
        <v>2.174151313670314</v>
      </c>
      <c r="I12" s="82">
        <f t="shared" si="1"/>
        <v>2.1747352107712503</v>
      </c>
    </row>
    <row r="13" spans="1:9" ht="12">
      <c r="A13" s="45" t="s">
        <v>28</v>
      </c>
      <c r="B13" s="62">
        <v>10.0924</v>
      </c>
      <c r="C13" s="68">
        <v>12.5746</v>
      </c>
      <c r="D13" s="62">
        <v>8.6021</v>
      </c>
      <c r="E13" s="68">
        <v>11.2567</v>
      </c>
      <c r="F13" s="62">
        <v>8.2727</v>
      </c>
      <c r="G13" s="68">
        <v>10.8952</v>
      </c>
      <c r="H13" s="81">
        <f t="shared" si="0"/>
        <v>1.061141617854</v>
      </c>
      <c r="I13" s="82">
        <f t="shared" si="1"/>
        <v>1.0617500462823948</v>
      </c>
    </row>
    <row r="14" spans="1:9" ht="12">
      <c r="A14" s="45" t="s">
        <v>29</v>
      </c>
      <c r="B14" s="62">
        <v>12.6491</v>
      </c>
      <c r="C14" s="68">
        <v>15.76</v>
      </c>
      <c r="D14" s="62">
        <v>11.5927</v>
      </c>
      <c r="E14" s="68">
        <v>15.1702</v>
      </c>
      <c r="F14" s="62">
        <v>11.7304</v>
      </c>
      <c r="G14" s="68">
        <v>15.449</v>
      </c>
      <c r="H14" s="81">
        <f t="shared" si="0"/>
        <v>6.3333841201991925</v>
      </c>
      <c r="I14" s="82">
        <f t="shared" si="1"/>
        <v>6.333905759324088</v>
      </c>
    </row>
    <row r="15" spans="1:9" ht="12">
      <c r="A15" s="45" t="s">
        <v>30</v>
      </c>
      <c r="B15" s="62">
        <v>13.3697</v>
      </c>
      <c r="C15" s="68">
        <v>16.6578</v>
      </c>
      <c r="D15" s="62">
        <v>12.3757</v>
      </c>
      <c r="E15" s="68">
        <v>16.1949</v>
      </c>
      <c r="F15" s="62">
        <v>13.0247</v>
      </c>
      <c r="G15" s="68">
        <v>17.1535</v>
      </c>
      <c r="H15" s="81">
        <f t="shared" si="0"/>
        <v>10.595986605506514</v>
      </c>
      <c r="I15" s="82">
        <f t="shared" si="1"/>
        <v>10.595428526830641</v>
      </c>
    </row>
    <row r="16" spans="1:9" ht="12">
      <c r="A16" s="45" t="s">
        <v>31</v>
      </c>
      <c r="B16" s="62">
        <v>12.3585</v>
      </c>
      <c r="C16" s="68">
        <v>15.3979</v>
      </c>
      <c r="D16" s="62">
        <v>12.1992</v>
      </c>
      <c r="E16" s="68">
        <v>15.9639</v>
      </c>
      <c r="F16" s="62">
        <v>12.0941</v>
      </c>
      <c r="G16" s="68">
        <v>15.928</v>
      </c>
      <c r="H16" s="81">
        <f t="shared" si="0"/>
        <v>4.1798229949953525</v>
      </c>
      <c r="I16" s="82">
        <f t="shared" si="1"/>
        <v>4.1801426902566385</v>
      </c>
    </row>
    <row r="17" spans="1:9" ht="12">
      <c r="A17" s="45" t="s">
        <v>32</v>
      </c>
      <c r="B17" s="69">
        <v>9.9496</v>
      </c>
      <c r="C17" s="68">
        <v>12.3965</v>
      </c>
      <c r="D17" s="69">
        <v>10.7924</v>
      </c>
      <c r="E17" s="68">
        <v>14.123</v>
      </c>
      <c r="F17" s="69">
        <v>10.3006</v>
      </c>
      <c r="G17" s="68">
        <v>13.566</v>
      </c>
      <c r="H17" s="81">
        <f t="shared" si="0"/>
        <v>0.2965283773269878</v>
      </c>
      <c r="I17" s="82">
        <f t="shared" si="1"/>
        <v>0.296909979832205</v>
      </c>
    </row>
    <row r="18" spans="1:11" ht="12">
      <c r="A18" s="45" t="s">
        <v>33</v>
      </c>
      <c r="B18" s="69">
        <v>7.4716</v>
      </c>
      <c r="C18" s="68">
        <v>9.3092</v>
      </c>
      <c r="D18" s="69">
        <v>7.9557</v>
      </c>
      <c r="E18" s="68">
        <v>10.4109</v>
      </c>
      <c r="F18" s="69">
        <v>7.843</v>
      </c>
      <c r="G18" s="68">
        <v>10.3293</v>
      </c>
      <c r="H18" s="81">
        <f t="shared" si="0"/>
        <v>3.5965346627128136</v>
      </c>
      <c r="I18" s="82">
        <f t="shared" si="1"/>
        <v>3.5965554890522666</v>
      </c>
      <c r="K18" s="10"/>
    </row>
    <row r="19" spans="1:11" ht="12">
      <c r="A19" s="45" t="s">
        <v>34</v>
      </c>
      <c r="B19" s="69">
        <v>4.8716</v>
      </c>
      <c r="C19" s="68">
        <v>6.0697</v>
      </c>
      <c r="D19" s="69">
        <v>5.4154</v>
      </c>
      <c r="E19" s="68">
        <v>7.0866</v>
      </c>
      <c r="F19" s="69">
        <v>5.511</v>
      </c>
      <c r="G19" s="68">
        <v>7.258</v>
      </c>
      <c r="H19" s="81">
        <f t="shared" si="0"/>
        <v>6.940271360266559</v>
      </c>
      <c r="I19" s="82">
        <f t="shared" si="1"/>
        <v>6.940385057903309</v>
      </c>
      <c r="K19" s="10"/>
    </row>
    <row r="20" spans="1:11" ht="12">
      <c r="A20" s="45" t="s">
        <v>100</v>
      </c>
      <c r="B20" s="69">
        <v>17.1586</v>
      </c>
      <c r="C20" s="68"/>
      <c r="D20" s="69">
        <v>20.746</v>
      </c>
      <c r="E20" s="68"/>
      <c r="F20" s="69">
        <v>21.0313</v>
      </c>
      <c r="G20" s="68"/>
      <c r="H20" s="81">
        <f t="shared" si="0"/>
        <v>6.5303015173919565</v>
      </c>
      <c r="I20" s="82"/>
      <c r="J20" s="26"/>
      <c r="K20" s="10"/>
    </row>
    <row r="21" spans="1:11" ht="12">
      <c r="A21" s="45" t="s">
        <v>133</v>
      </c>
      <c r="B21" s="70">
        <v>2.5805</v>
      </c>
      <c r="C21" s="71"/>
      <c r="D21" s="70">
        <v>2.8367</v>
      </c>
      <c r="E21" s="71"/>
      <c r="F21" s="70">
        <v>3.0388</v>
      </c>
      <c r="G21" s="71"/>
      <c r="H21" s="70">
        <f t="shared" si="0"/>
        <v>12.571932198986113</v>
      </c>
      <c r="I21" s="71"/>
      <c r="J21" s="233"/>
      <c r="K21" s="10"/>
    </row>
    <row r="22" spans="1:11" ht="24">
      <c r="A22" s="46" t="s">
        <v>98</v>
      </c>
      <c r="B22" s="66"/>
      <c r="C22" s="72"/>
      <c r="D22" s="66"/>
      <c r="E22" s="72"/>
      <c r="F22" s="66"/>
      <c r="G22" s="72"/>
      <c r="H22" s="81"/>
      <c r="I22" s="82"/>
      <c r="K22" s="10"/>
    </row>
    <row r="23" spans="1:11" ht="12">
      <c r="A23" s="41" t="s">
        <v>45</v>
      </c>
      <c r="B23" s="62">
        <v>15.6788</v>
      </c>
      <c r="C23" s="63">
        <v>14.8796</v>
      </c>
      <c r="D23" s="62">
        <v>23.7598</v>
      </c>
      <c r="E23" s="63">
        <v>23.5388</v>
      </c>
      <c r="F23" s="62">
        <v>24.329</v>
      </c>
      <c r="G23" s="63">
        <v>24.2458</v>
      </c>
      <c r="H23" s="81">
        <f>((F23*$F$5/100)/(D23*$D$5/100)-1)*100</f>
        <v>7.60263068813678</v>
      </c>
      <c r="I23" s="82">
        <f>((G23*G$5/100)/(E23*E$5/100)-1)*100</f>
        <v>7.551110523896165</v>
      </c>
      <c r="J23" s="203"/>
      <c r="K23" s="10"/>
    </row>
    <row r="24" spans="1:9" ht="12">
      <c r="A24" s="41" t="s">
        <v>46</v>
      </c>
      <c r="B24" s="62">
        <v>19.513</v>
      </c>
      <c r="C24" s="63">
        <v>20.3869</v>
      </c>
      <c r="D24" s="62">
        <v>21.1503</v>
      </c>
      <c r="E24" s="63">
        <v>22.589</v>
      </c>
      <c r="F24" s="62">
        <v>21.9672</v>
      </c>
      <c r="G24" s="63">
        <v>23.7077</v>
      </c>
      <c r="H24" s="81">
        <f>((F24*$F$5/100)/(D24*$D$5/100)-1)*100</f>
        <v>9.143928994326123</v>
      </c>
      <c r="I24" s="82">
        <f>((G24*G$5/100)/(E24*E$5/100)-1)*100</f>
        <v>9.58601062035176</v>
      </c>
    </row>
    <row r="25" spans="1:10" ht="12">
      <c r="A25" s="41" t="s">
        <v>101</v>
      </c>
      <c r="B25" s="62">
        <v>37.2448</v>
      </c>
      <c r="C25" s="63">
        <v>40.1851</v>
      </c>
      <c r="D25" s="62">
        <v>32.6944</v>
      </c>
      <c r="E25" s="63">
        <v>35.1804</v>
      </c>
      <c r="F25" s="62">
        <v>32.5913</v>
      </c>
      <c r="G25" s="63">
        <v>35.3789</v>
      </c>
      <c r="H25" s="81">
        <f>((F25*$F$5/100)/(D25*$D$5/100)-1)*100</f>
        <v>4.753784905569525</v>
      </c>
      <c r="I25" s="82">
        <f>((G25*G$5/100)/(E25*E$5/100)-1)*100</f>
        <v>5.004098861629314</v>
      </c>
      <c r="J25" s="203"/>
    </row>
    <row r="26" spans="1:9" ht="12">
      <c r="A26" s="41" t="s">
        <v>102</v>
      </c>
      <c r="B26" s="62">
        <v>17.1822</v>
      </c>
      <c r="C26" s="63">
        <v>15.3911</v>
      </c>
      <c r="D26" s="62">
        <v>13.6187</v>
      </c>
      <c r="E26" s="63">
        <v>11.1745</v>
      </c>
      <c r="F26" s="62">
        <v>12.7343</v>
      </c>
      <c r="G26" s="63">
        <v>10.0041</v>
      </c>
      <c r="H26" s="81">
        <f>((F26*$F$5/100)/(D26*$D$5/100)-1)*100</f>
        <v>-1.7390779256435063</v>
      </c>
      <c r="I26" s="82">
        <f>((G26*G$5/100)/(E26*E$5/100)-1)*100</f>
        <v>-6.52130863558571</v>
      </c>
    </row>
    <row r="27" spans="1:10" ht="12">
      <c r="A27" s="47" t="s">
        <v>44</v>
      </c>
      <c r="B27" s="73">
        <v>10.3812</v>
      </c>
      <c r="C27" s="74">
        <v>9.1573</v>
      </c>
      <c r="D27" s="73">
        <v>8.7769</v>
      </c>
      <c r="E27" s="74">
        <v>7.5172</v>
      </c>
      <c r="F27" s="73">
        <v>8.3782</v>
      </c>
      <c r="G27" s="74">
        <v>6.6635</v>
      </c>
      <c r="H27" s="70">
        <f>((F27*$F$5/100)/(D27*$D$5/100)-1)*100</f>
        <v>0.3115600316277556</v>
      </c>
      <c r="I27" s="71">
        <f>((G27*G$5/100)/(E27*E$5/100)-1)*100</f>
        <v>-7.443058203154573</v>
      </c>
      <c r="J27" s="28"/>
    </row>
    <row r="28" spans="1:9" ht="12">
      <c r="A28" s="46" t="s">
        <v>89</v>
      </c>
      <c r="B28" s="62"/>
      <c r="C28" s="63"/>
      <c r="D28" s="62"/>
      <c r="E28" s="63"/>
      <c r="F28" s="62"/>
      <c r="G28" s="63"/>
      <c r="H28" s="81"/>
      <c r="I28" s="82"/>
    </row>
    <row r="29" spans="1:9" ht="12">
      <c r="A29" s="41" t="s">
        <v>88</v>
      </c>
      <c r="B29" s="62">
        <v>27.9193</v>
      </c>
      <c r="C29" s="63">
        <v>33.9611</v>
      </c>
      <c r="D29" s="62">
        <v>31.3448</v>
      </c>
      <c r="E29" s="63">
        <v>39.1418</v>
      </c>
      <c r="F29" s="62">
        <v>33.0503</v>
      </c>
      <c r="G29" s="63">
        <v>41.3</v>
      </c>
      <c r="H29" s="81">
        <f aca="true" t="shared" si="2" ref="H29:H34">((F29*$F$5/100)/(D29*$D$5/100)-1)*100</f>
        <v>10.802947731438062</v>
      </c>
      <c r="I29" s="82">
        <f aca="true" t="shared" si="3" ref="I29:I34">((G29*G$5/100)/(E29*E$5/100)-1)*100</f>
        <v>10.172183725917261</v>
      </c>
    </row>
    <row r="30" spans="1:9" ht="12">
      <c r="A30" s="41" t="s">
        <v>149</v>
      </c>
      <c r="B30" s="62">
        <v>22.603</v>
      </c>
      <c r="C30" s="63">
        <v>26.1696</v>
      </c>
      <c r="D30" s="62">
        <v>21.4454</v>
      </c>
      <c r="E30" s="63">
        <v>23.0768</v>
      </c>
      <c r="F30" s="62">
        <v>20.5598</v>
      </c>
      <c r="G30" s="63">
        <v>22.2553</v>
      </c>
      <c r="H30" s="81">
        <f t="shared" si="2"/>
        <v>0.745613505872722</v>
      </c>
      <c r="I30" s="82">
        <f t="shared" si="3"/>
        <v>0.6979353892234252</v>
      </c>
    </row>
    <row r="31" spans="1:9" ht="12">
      <c r="A31" s="48" t="s">
        <v>90</v>
      </c>
      <c r="B31" s="75">
        <v>11.2866</v>
      </c>
      <c r="C31" s="76">
        <v>13.2544</v>
      </c>
      <c r="D31" s="75">
        <v>16.189</v>
      </c>
      <c r="E31" s="76">
        <v>18.582</v>
      </c>
      <c r="F31" s="75">
        <v>16.2512</v>
      </c>
      <c r="G31" s="76">
        <v>18.6337</v>
      </c>
      <c r="H31" s="81">
        <f t="shared" si="2"/>
        <v>5.4889145107370085</v>
      </c>
      <c r="I31" s="82">
        <f t="shared" si="3"/>
        <v>4.705463333899229</v>
      </c>
    </row>
    <row r="32" spans="1:9" ht="12">
      <c r="A32" s="41" t="s">
        <v>35</v>
      </c>
      <c r="B32" s="62">
        <v>17.6281</v>
      </c>
      <c r="C32" s="63">
        <v>15.8154</v>
      </c>
      <c r="D32" s="62">
        <v>13.542</v>
      </c>
      <c r="E32" s="63">
        <v>12.883</v>
      </c>
      <c r="F32" s="62">
        <v>13.8082</v>
      </c>
      <c r="G32" s="63">
        <v>12.7034</v>
      </c>
      <c r="H32" s="81">
        <f t="shared" si="2"/>
        <v>7.150862382454992</v>
      </c>
      <c r="I32" s="82">
        <f t="shared" si="3"/>
        <v>2.9593200905500217</v>
      </c>
    </row>
    <row r="33" spans="1:9" ht="12">
      <c r="A33" s="41" t="s">
        <v>141</v>
      </c>
      <c r="B33" s="62">
        <v>25.9314</v>
      </c>
      <c r="C33" s="63">
        <v>17.7786</v>
      </c>
      <c r="D33" s="62">
        <v>31.2294</v>
      </c>
      <c r="E33" s="63">
        <v>21.9</v>
      </c>
      <c r="F33" s="62">
        <v>29.5516</v>
      </c>
      <c r="G33" s="63">
        <v>20.0995</v>
      </c>
      <c r="H33" s="81">
        <f t="shared" si="2"/>
        <v>-0.5605369139627614</v>
      </c>
      <c r="I33" s="82">
        <f t="shared" si="3"/>
        <v>-4.169481344248005</v>
      </c>
    </row>
    <row r="34" spans="1:10" ht="12.75" thickBot="1">
      <c r="A34" s="49" t="s">
        <v>36</v>
      </c>
      <c r="B34" s="77">
        <v>5.9181</v>
      </c>
      <c r="C34" s="78">
        <v>6.2752</v>
      </c>
      <c r="D34" s="77">
        <v>2.4385</v>
      </c>
      <c r="E34" s="78">
        <v>2.9984</v>
      </c>
      <c r="F34" s="77">
        <v>3.0301</v>
      </c>
      <c r="G34" s="78">
        <v>3.6418</v>
      </c>
      <c r="H34" s="83">
        <f t="shared" si="2"/>
        <v>30.57968387592973</v>
      </c>
      <c r="I34" s="84">
        <f t="shared" si="3"/>
        <v>26.820430156385644</v>
      </c>
      <c r="J34" s="28"/>
    </row>
    <row r="35" spans="1:9" ht="12">
      <c r="A35" s="50" t="s">
        <v>134</v>
      </c>
      <c r="B35" s="50"/>
      <c r="C35" s="50"/>
      <c r="D35" s="50"/>
      <c r="E35" s="50"/>
      <c r="F35" s="50"/>
      <c r="G35" s="50"/>
      <c r="H35" s="50"/>
      <c r="I35" s="50"/>
    </row>
    <row r="36" spans="1:9" ht="12">
      <c r="A36" s="51" t="s">
        <v>91</v>
      </c>
      <c r="B36" s="51"/>
      <c r="C36" s="51"/>
      <c r="D36" s="51"/>
      <c r="E36" s="51"/>
      <c r="F36" s="51"/>
      <c r="G36" s="51"/>
      <c r="H36" s="52"/>
      <c r="I36" s="51"/>
    </row>
    <row r="37" spans="1:9" ht="12">
      <c r="A37" s="51" t="s">
        <v>190</v>
      </c>
      <c r="B37" s="51"/>
      <c r="C37" s="51"/>
      <c r="D37" s="51"/>
      <c r="E37" s="51"/>
      <c r="F37" s="51"/>
      <c r="G37" s="51"/>
      <c r="H37" s="52"/>
      <c r="I37" s="51"/>
    </row>
    <row r="38" spans="1:9" ht="12">
      <c r="A38" s="51" t="s">
        <v>20</v>
      </c>
      <c r="B38" s="52"/>
      <c r="C38" s="52"/>
      <c r="D38" s="52"/>
      <c r="E38" s="52"/>
      <c r="F38" s="51"/>
      <c r="G38" s="51"/>
      <c r="H38" s="51"/>
      <c r="I38" s="51"/>
    </row>
    <row r="39" spans="1:9" ht="12">
      <c r="A39" s="53" t="s">
        <v>189</v>
      </c>
      <c r="B39" s="53"/>
      <c r="C39" s="53"/>
      <c r="D39" s="53"/>
      <c r="E39" s="53"/>
      <c r="F39" s="53"/>
      <c r="G39" s="53"/>
      <c r="H39" s="53"/>
      <c r="I39" s="53"/>
    </row>
    <row r="58" ht="33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90" zoomScaleNormal="90" zoomScalePageLayoutView="0" workbookViewId="0" topLeftCell="A1">
      <selection activeCell="A1" sqref="A1:I1"/>
    </sheetView>
  </sheetViews>
  <sheetFormatPr defaultColWidth="11.421875" defaultRowHeight="12.75"/>
  <cols>
    <col min="1" max="1" width="49.421875" style="1" customWidth="1"/>
    <col min="2" max="7" width="9.28125" style="1" customWidth="1"/>
    <col min="8" max="9" width="11.7109375" style="1" customWidth="1"/>
    <col min="10" max="16384" width="11.421875" style="1" customWidth="1"/>
  </cols>
  <sheetData>
    <row r="1" spans="1:9" ht="12.75" customHeight="1">
      <c r="A1" s="322" t="s">
        <v>116</v>
      </c>
      <c r="B1" s="323"/>
      <c r="C1" s="323"/>
      <c r="D1" s="323"/>
      <c r="E1" s="323"/>
      <c r="F1" s="323"/>
      <c r="G1" s="323"/>
      <c r="H1" s="323"/>
      <c r="I1" s="323"/>
    </row>
    <row r="2" spans="1:9" ht="12.75" customHeight="1" thickBot="1">
      <c r="A2" s="30"/>
      <c r="B2" s="31"/>
      <c r="C2" s="31"/>
      <c r="D2" s="31"/>
      <c r="E2" s="31"/>
      <c r="F2" s="31"/>
      <c r="G2" s="31"/>
      <c r="H2" s="31"/>
      <c r="I2" s="32"/>
    </row>
    <row r="3" spans="1:9" ht="12.75" customHeight="1">
      <c r="A3" s="283"/>
      <c r="B3" s="285">
        <v>2012</v>
      </c>
      <c r="C3" s="276"/>
      <c r="D3" s="287">
        <v>2015</v>
      </c>
      <c r="E3" s="276"/>
      <c r="F3" s="287">
        <v>2016</v>
      </c>
      <c r="G3" s="276"/>
      <c r="H3" s="278" t="s">
        <v>152</v>
      </c>
      <c r="I3" s="279"/>
    </row>
    <row r="4" spans="1:9" ht="12" customHeight="1">
      <c r="A4" s="284"/>
      <c r="B4" s="286"/>
      <c r="C4" s="277"/>
      <c r="D4" s="288"/>
      <c r="E4" s="277"/>
      <c r="F4" s="288"/>
      <c r="G4" s="277"/>
      <c r="H4" s="280"/>
      <c r="I4" s="281"/>
    </row>
    <row r="5" spans="1:9" ht="48">
      <c r="A5" s="284"/>
      <c r="B5" s="38" t="s">
        <v>51</v>
      </c>
      <c r="C5" s="90" t="s">
        <v>3</v>
      </c>
      <c r="D5" s="38" t="s">
        <v>51</v>
      </c>
      <c r="E5" s="90" t="s">
        <v>3</v>
      </c>
      <c r="F5" s="38" t="s">
        <v>51</v>
      </c>
      <c r="G5" s="90" t="s">
        <v>3</v>
      </c>
      <c r="H5" s="35" t="s">
        <v>51</v>
      </c>
      <c r="I5" s="90" t="s">
        <v>3</v>
      </c>
    </row>
    <row r="6" spans="1:9" ht="12">
      <c r="A6" s="106" t="s">
        <v>127</v>
      </c>
      <c r="B6" s="107">
        <v>178828</v>
      </c>
      <c r="C6" s="108">
        <v>143162</v>
      </c>
      <c r="D6" s="107">
        <v>185874</v>
      </c>
      <c r="E6" s="108">
        <v>142040</v>
      </c>
      <c r="F6" s="107">
        <f>'Graph 1'!B15</f>
        <v>195326</v>
      </c>
      <c r="G6" s="108">
        <f>'Graph 1'!C15</f>
        <v>148311</v>
      </c>
      <c r="H6" s="110">
        <f>(F6/D6-1)*100</f>
        <v>5.085165219449728</v>
      </c>
      <c r="I6" s="109">
        <f>(G6/E6-1)*100</f>
        <v>4.414953534215704</v>
      </c>
    </row>
    <row r="7" spans="1:9" ht="12">
      <c r="A7" s="111" t="s">
        <v>136</v>
      </c>
      <c r="B7" s="66"/>
      <c r="C7" s="72"/>
      <c r="D7" s="66"/>
      <c r="E7" s="72"/>
      <c r="F7" s="66"/>
      <c r="G7" s="72"/>
      <c r="H7" s="113"/>
      <c r="I7" s="112"/>
    </row>
    <row r="8" spans="1:9" ht="24">
      <c r="A8" s="114" t="s">
        <v>47</v>
      </c>
      <c r="B8" s="62">
        <v>66.6309</v>
      </c>
      <c r="C8" s="63">
        <v>71.1925</v>
      </c>
      <c r="D8" s="62">
        <v>71.366</v>
      </c>
      <c r="E8" s="63">
        <v>75.3742</v>
      </c>
      <c r="F8" s="62">
        <v>74.0042</v>
      </c>
      <c r="G8" s="63">
        <v>77.5702</v>
      </c>
      <c r="H8" s="65">
        <f>((F8*$F$6/100)/(D8*$D$6/100)-1)*100</f>
        <v>8.969867779239449</v>
      </c>
      <c r="I8" s="115">
        <f>((G8*G$6/100)/(E8*E$6/100)-1)*100</f>
        <v>7.45704536353049</v>
      </c>
    </row>
    <row r="9" spans="1:9" ht="12">
      <c r="A9" s="114" t="s">
        <v>37</v>
      </c>
      <c r="B9" s="62">
        <v>14.0114</v>
      </c>
      <c r="C9" s="63">
        <v>12.4365</v>
      </c>
      <c r="D9" s="62">
        <v>11.5188</v>
      </c>
      <c r="E9" s="63">
        <v>9.9318</v>
      </c>
      <c r="F9" s="62">
        <v>11.7919</v>
      </c>
      <c r="G9" s="63">
        <v>10.0317</v>
      </c>
      <c r="H9" s="65">
        <f>((F9*$F$6/100)/(D9*$D$6/100)-1)*100</f>
        <v>7.576636433589368</v>
      </c>
      <c r="I9" s="115">
        <f>((G9*G$6/100)/(E9*E$6/100)-1)*100</f>
        <v>5.4652217492490385</v>
      </c>
    </row>
    <row r="10" spans="1:14" ht="23.25" customHeight="1">
      <c r="A10" s="116" t="s">
        <v>48</v>
      </c>
      <c r="B10" s="73">
        <v>19.3577</v>
      </c>
      <c r="C10" s="74">
        <v>16.371</v>
      </c>
      <c r="D10" s="73">
        <v>17.1152</v>
      </c>
      <c r="E10" s="74">
        <v>14.694</v>
      </c>
      <c r="F10" s="73">
        <v>14.2039</v>
      </c>
      <c r="G10" s="74">
        <v>12.3981</v>
      </c>
      <c r="H10" s="118">
        <f>((F10*$F$6/100)/(D10*$D$6/100)-1)*100</f>
        <v>-12.789848891012557</v>
      </c>
      <c r="I10" s="117">
        <f>((G10*G$6/100)/(E10*E$6/100)-1)*100</f>
        <v>-11.899616482063436</v>
      </c>
      <c r="J10" s="28"/>
      <c r="K10" s="28"/>
      <c r="L10" s="28"/>
      <c r="M10" s="28"/>
      <c r="N10" s="28"/>
    </row>
    <row r="11" spans="1:14" ht="12">
      <c r="A11" s="119" t="s">
        <v>38</v>
      </c>
      <c r="B11" s="66"/>
      <c r="C11" s="72"/>
      <c r="D11" s="66"/>
      <c r="E11" s="72"/>
      <c r="F11" s="66"/>
      <c r="G11" s="72"/>
      <c r="H11" s="113"/>
      <c r="I11" s="112"/>
      <c r="J11" s="10"/>
      <c r="K11" s="10"/>
      <c r="L11" s="10"/>
      <c r="M11" s="10"/>
      <c r="N11" s="10"/>
    </row>
    <row r="12" spans="1:14" ht="12">
      <c r="A12" s="114" t="s">
        <v>39</v>
      </c>
      <c r="B12" s="62">
        <v>90.5878</v>
      </c>
      <c r="C12" s="63">
        <v>93.0574</v>
      </c>
      <c r="D12" s="62">
        <v>93.7957</v>
      </c>
      <c r="E12" s="63">
        <v>96.0318</v>
      </c>
      <c r="F12" s="62">
        <v>94.9079</v>
      </c>
      <c r="G12" s="63">
        <v>96.9178</v>
      </c>
      <c r="H12" s="65">
        <f>((F12*$F$6/100)/(D12*$D$6/100)-1)*100</f>
        <v>6.331232158094835</v>
      </c>
      <c r="I12" s="115">
        <f>((G12*G$6/100)/(E12*E$6/100)-1)*100</f>
        <v>5.378297435208035</v>
      </c>
      <c r="J12" s="10"/>
      <c r="K12" s="10"/>
      <c r="L12" s="10"/>
      <c r="M12" s="10"/>
      <c r="N12" s="10"/>
    </row>
    <row r="13" spans="1:14" ht="12">
      <c r="A13" s="116" t="s">
        <v>40</v>
      </c>
      <c r="B13" s="73">
        <v>9.4122</v>
      </c>
      <c r="C13" s="74">
        <v>6.9426</v>
      </c>
      <c r="D13" s="73">
        <v>6.2043</v>
      </c>
      <c r="E13" s="74">
        <v>3.9682</v>
      </c>
      <c r="F13" s="73">
        <v>5.0921</v>
      </c>
      <c r="G13" s="74">
        <v>3.0822</v>
      </c>
      <c r="H13" s="118">
        <f>((F13*$F$6/100)/(D13*$D$6/100)-1)*100</f>
        <v>-13.752692517454035</v>
      </c>
      <c r="I13" s="117">
        <f>((G13*G$6/100)/(E13*E$6/100)-1)*100</f>
        <v>-18.8982990315106</v>
      </c>
      <c r="J13" s="24"/>
      <c r="K13" s="24"/>
      <c r="L13" s="24"/>
      <c r="M13" s="24"/>
      <c r="N13" s="24"/>
    </row>
    <row r="14" spans="1:14" ht="11.25" customHeight="1">
      <c r="A14" s="262" t="s">
        <v>185</v>
      </c>
      <c r="B14" s="62">
        <v>13.83</v>
      </c>
      <c r="C14" s="63">
        <v>14.41</v>
      </c>
      <c r="D14" s="62">
        <v>13.5</v>
      </c>
      <c r="E14" s="63">
        <v>14.03</v>
      </c>
      <c r="F14" s="62">
        <v>13.65</v>
      </c>
      <c r="G14" s="63">
        <v>14.23</v>
      </c>
      <c r="H14" s="65"/>
      <c r="I14" s="115"/>
      <c r="J14" s="24"/>
      <c r="K14" s="24"/>
      <c r="L14" s="24"/>
      <c r="M14" s="24"/>
      <c r="N14" s="24"/>
    </row>
    <row r="15" spans="1:15" ht="12">
      <c r="A15" s="119" t="s">
        <v>143</v>
      </c>
      <c r="B15" s="66"/>
      <c r="C15" s="72"/>
      <c r="D15" s="66"/>
      <c r="E15" s="72"/>
      <c r="F15" s="66"/>
      <c r="G15" s="72"/>
      <c r="H15" s="120"/>
      <c r="I15" s="72"/>
      <c r="J15" s="10"/>
      <c r="K15" s="10"/>
      <c r="L15" s="10"/>
      <c r="M15" s="10"/>
      <c r="N15" s="10"/>
      <c r="O15" s="10"/>
    </row>
    <row r="16" spans="1:15" ht="12">
      <c r="A16" s="114" t="s">
        <v>108</v>
      </c>
      <c r="B16" s="62">
        <v>43.7311</v>
      </c>
      <c r="C16" s="63">
        <v>40.9316</v>
      </c>
      <c r="D16" s="62">
        <v>44.4979</v>
      </c>
      <c r="E16" s="63">
        <v>41.9869</v>
      </c>
      <c r="F16" s="62">
        <v>43.5714</v>
      </c>
      <c r="G16" s="63">
        <v>40.8348</v>
      </c>
      <c r="H16" s="65">
        <f>((F16*$F$6/100)/(D16*$D$6/100)-1)*100</f>
        <v>2.897165211003938</v>
      </c>
      <c r="I16" s="115">
        <f>((G16*G$6/100)/(E16*E$6/100)-1)*100</f>
        <v>1.5498582791059201</v>
      </c>
      <c r="J16" s="25"/>
      <c r="K16" s="25"/>
      <c r="L16" s="25"/>
      <c r="M16" s="25"/>
      <c r="N16" s="25"/>
      <c r="O16" s="25"/>
    </row>
    <row r="17" spans="1:15" ht="12">
      <c r="A17" s="114" t="s">
        <v>41</v>
      </c>
      <c r="B17" s="62">
        <v>18.532</v>
      </c>
      <c r="C17" s="63">
        <v>17.8452</v>
      </c>
      <c r="D17" s="62">
        <v>20.4037</v>
      </c>
      <c r="E17" s="63">
        <v>19.6899</v>
      </c>
      <c r="F17" s="62">
        <v>20.3807</v>
      </c>
      <c r="G17" s="63">
        <v>19.6812</v>
      </c>
      <c r="H17" s="65">
        <f>((F17*$F$6/100)/(D17*$D$6/100)-1)*100</f>
        <v>4.966708331726077</v>
      </c>
      <c r="I17" s="115">
        <f>((G17*G$6/100)/(E17*E$6/100)-1)*100</f>
        <v>4.3688176932136</v>
      </c>
      <c r="J17" s="10"/>
      <c r="K17" s="10"/>
      <c r="L17" s="10"/>
      <c r="M17" s="10"/>
      <c r="N17" s="10"/>
      <c r="O17" s="10"/>
    </row>
    <row r="18" spans="1:9" ht="12">
      <c r="A18" s="114" t="s">
        <v>109</v>
      </c>
      <c r="B18" s="62">
        <v>32.9929</v>
      </c>
      <c r="C18" s="63">
        <v>35.9478</v>
      </c>
      <c r="D18" s="62">
        <v>30.1277</v>
      </c>
      <c r="E18" s="63">
        <v>32.6949</v>
      </c>
      <c r="F18" s="62">
        <v>31.1169</v>
      </c>
      <c r="G18" s="63">
        <v>33.8284</v>
      </c>
      <c r="H18" s="65">
        <f>((F18*$F$6/100)/(D18*$D$6/100)-1)*100</f>
        <v>8.535486532894843</v>
      </c>
      <c r="I18" s="115">
        <f>((G18*G$6/100)/(E18*E$6/100)-1)*100</f>
        <v>8.03491719310545</v>
      </c>
    </row>
    <row r="19" spans="1:15" ht="12">
      <c r="A19" s="116" t="s">
        <v>42</v>
      </c>
      <c r="B19" s="73">
        <v>4.7441</v>
      </c>
      <c r="C19" s="74">
        <v>5.2754</v>
      </c>
      <c r="D19" s="73">
        <v>4.9707</v>
      </c>
      <c r="E19" s="74">
        <v>5.6282</v>
      </c>
      <c r="F19" s="73">
        <v>4.931</v>
      </c>
      <c r="G19" s="74">
        <v>5.6557</v>
      </c>
      <c r="H19" s="118">
        <f>((F19*$F$6/100)/(D19*$D$6/100)-1)*100</f>
        <v>4.245870741969271</v>
      </c>
      <c r="I19" s="117">
        <f>((G19*G$6/100)/(E19*E$6/100)-1)*100</f>
        <v>4.925136403017638</v>
      </c>
      <c r="J19" s="24"/>
      <c r="K19" s="24"/>
      <c r="L19" s="24"/>
      <c r="M19" s="24"/>
      <c r="N19" s="24"/>
      <c r="O19" s="24"/>
    </row>
    <row r="20" spans="1:15" ht="13.5" customHeight="1">
      <c r="A20" s="262" t="s">
        <v>184</v>
      </c>
      <c r="B20" s="263">
        <v>624.38</v>
      </c>
      <c r="C20" s="264">
        <v>661.07</v>
      </c>
      <c r="D20" s="263">
        <v>588.79</v>
      </c>
      <c r="E20" s="264">
        <v>623.37</v>
      </c>
      <c r="F20" s="263">
        <v>599.67</v>
      </c>
      <c r="G20" s="264">
        <v>637.38</v>
      </c>
      <c r="H20" s="65"/>
      <c r="I20" s="115"/>
      <c r="J20" s="24"/>
      <c r="K20" s="24"/>
      <c r="L20" s="24"/>
      <c r="M20" s="24"/>
      <c r="N20" s="24"/>
      <c r="O20" s="24"/>
    </row>
    <row r="21" spans="1:9" ht="12">
      <c r="A21" s="119" t="s">
        <v>137</v>
      </c>
      <c r="B21" s="121"/>
      <c r="C21" s="72"/>
      <c r="D21" s="121"/>
      <c r="E21" s="72"/>
      <c r="F21" s="121"/>
      <c r="G21" s="72"/>
      <c r="H21" s="123"/>
      <c r="I21" s="122"/>
    </row>
    <row r="22" spans="1:9" ht="12.75" customHeight="1">
      <c r="A22" s="114" t="s">
        <v>110</v>
      </c>
      <c r="B22" s="124">
        <v>5.9973</v>
      </c>
      <c r="C22" s="63">
        <v>4.252</v>
      </c>
      <c r="D22" s="124">
        <v>7.9941</v>
      </c>
      <c r="E22" s="63">
        <v>5.8219</v>
      </c>
      <c r="F22" s="124">
        <v>5.9378</v>
      </c>
      <c r="G22" s="63">
        <v>4.0639</v>
      </c>
      <c r="H22" s="126">
        <f>((F22*$F$6/100)/(D22*$D$6/100)-1)*100</f>
        <v>-21.945598123610075</v>
      </c>
      <c r="I22" s="125">
        <f>((G22*G$6/100)/(E22*E$6/100)-1)*100</f>
        <v>-27.11452796033954</v>
      </c>
    </row>
    <row r="23" spans="1:9" ht="12">
      <c r="A23" s="114" t="s">
        <v>112</v>
      </c>
      <c r="B23" s="124">
        <v>41.2443</v>
      </c>
      <c r="C23" s="63">
        <v>38.0629</v>
      </c>
      <c r="D23" s="124">
        <v>41.3382</v>
      </c>
      <c r="E23" s="63">
        <v>38.7756</v>
      </c>
      <c r="F23" s="124">
        <v>42.2013</v>
      </c>
      <c r="G23" s="63">
        <v>38.866</v>
      </c>
      <c r="H23" s="126">
        <f>((F23*$F$6/100)/(D23*$D$6/100)-1)*100</f>
        <v>7.279237677875794</v>
      </c>
      <c r="I23" s="125">
        <f>((G23*G$6/100)/(E23*E$6/100)-1)*100</f>
        <v>4.65838269584038</v>
      </c>
    </row>
    <row r="24" spans="1:9" ht="12">
      <c r="A24" s="114" t="s">
        <v>111</v>
      </c>
      <c r="B24" s="124">
        <v>24.9324</v>
      </c>
      <c r="C24" s="63">
        <v>26.1851</v>
      </c>
      <c r="D24" s="124">
        <v>27.09</v>
      </c>
      <c r="E24" s="63">
        <v>28.5832</v>
      </c>
      <c r="F24" s="124">
        <v>27.3406</v>
      </c>
      <c r="G24" s="63">
        <v>28.8525</v>
      </c>
      <c r="H24" s="126">
        <f>((F24*$F$6/100)/(D24*$D$6/100)-1)*100</f>
        <v>6.057270882203292</v>
      </c>
      <c r="I24" s="125">
        <f>((G24*G$6/100)/(E24*E$6/100)-1)*100</f>
        <v>5.398711370523901</v>
      </c>
    </row>
    <row r="25" spans="1:15" ht="12">
      <c r="A25" s="114" t="s">
        <v>132</v>
      </c>
      <c r="B25" s="124">
        <v>27.826</v>
      </c>
      <c r="C25" s="63">
        <v>31.5001</v>
      </c>
      <c r="D25" s="124">
        <v>23.5777</v>
      </c>
      <c r="E25" s="63">
        <v>26.8192</v>
      </c>
      <c r="F25" s="124">
        <v>24.5202</v>
      </c>
      <c r="G25" s="63">
        <v>28.2176</v>
      </c>
      <c r="H25" s="126">
        <f>((F25*$F$6/100)/(D25*$D$6/100)-1)*100</f>
        <v>9.285861988826372</v>
      </c>
      <c r="I25" s="125">
        <f>((G25*G$6/100)/(E25*E$6/100)-1)*100</f>
        <v>9.859331853563313</v>
      </c>
      <c r="J25" s="24"/>
      <c r="K25" s="24"/>
      <c r="L25" s="24"/>
      <c r="M25" s="24"/>
      <c r="N25" s="24"/>
      <c r="O25" s="24"/>
    </row>
    <row r="26" spans="1:9" ht="24">
      <c r="A26" s="127" t="s">
        <v>140</v>
      </c>
      <c r="B26" s="128"/>
      <c r="C26" s="129"/>
      <c r="D26" s="128"/>
      <c r="E26" s="129"/>
      <c r="F26" s="128"/>
      <c r="G26" s="129"/>
      <c r="H26" s="131"/>
      <c r="I26" s="130"/>
    </row>
    <row r="27" spans="1:9" ht="12">
      <c r="A27" s="132" t="s">
        <v>131</v>
      </c>
      <c r="B27" s="128">
        <v>35.6351</v>
      </c>
      <c r="C27" s="129">
        <v>31.7798</v>
      </c>
      <c r="D27" s="128">
        <v>39.571</v>
      </c>
      <c r="E27" s="129">
        <v>35.2786</v>
      </c>
      <c r="F27" s="128">
        <v>38.6869</v>
      </c>
      <c r="G27" s="129">
        <v>33.7237</v>
      </c>
      <c r="H27" s="131">
        <f>((F27*$F$6/100)/(D27*$D$6/100)-1)*100</f>
        <v>2.7373399289462252</v>
      </c>
      <c r="I27" s="130">
        <f>((G27*G$6/100)/(E27*E$6/100)-1)*100</f>
        <v>-0.1871228307860462</v>
      </c>
    </row>
    <row r="28" spans="1:9" ht="12">
      <c r="A28" s="132" t="s">
        <v>113</v>
      </c>
      <c r="B28" s="128">
        <v>23.3299</v>
      </c>
      <c r="C28" s="129">
        <v>23.8139</v>
      </c>
      <c r="D28" s="128">
        <v>22.9361</v>
      </c>
      <c r="E28" s="129">
        <v>23.7714</v>
      </c>
      <c r="F28" s="128">
        <v>24.1672</v>
      </c>
      <c r="G28" s="129">
        <v>25.3242</v>
      </c>
      <c r="H28" s="131">
        <f>((F28*$F$6/100)/(D28*$D$6/100)-1)*100</f>
        <v>10.725633603423667</v>
      </c>
      <c r="I28" s="130">
        <f>((G28*G$6/100)/(E28*E$6/100)-1)*100</f>
        <v>11.235567374710186</v>
      </c>
    </row>
    <row r="29" spans="1:9" ht="12">
      <c r="A29" s="132" t="s">
        <v>114</v>
      </c>
      <c r="B29" s="128">
        <v>26.0497</v>
      </c>
      <c r="C29" s="129">
        <v>29.2149</v>
      </c>
      <c r="D29" s="128">
        <v>24.6602</v>
      </c>
      <c r="E29" s="129">
        <v>27.684</v>
      </c>
      <c r="F29" s="128">
        <v>24.4231</v>
      </c>
      <c r="G29" s="129">
        <v>27.7856</v>
      </c>
      <c r="H29" s="131">
        <f>((F29*$F$6/100)/(D29*$D$6/100)-1)*100</f>
        <v>4.074804692222411</v>
      </c>
      <c r="I29" s="130">
        <f>((G29*G$6/100)/(E29*E$6/100)-1)*100</f>
        <v>4.79815535761825</v>
      </c>
    </row>
    <row r="30" spans="1:9" ht="12">
      <c r="A30" s="132" t="s">
        <v>115</v>
      </c>
      <c r="B30" s="128">
        <v>9.7517</v>
      </c>
      <c r="C30" s="129">
        <v>10.2893</v>
      </c>
      <c r="D30" s="128">
        <v>8.7391</v>
      </c>
      <c r="E30" s="129">
        <v>9.4757</v>
      </c>
      <c r="F30" s="128">
        <v>8.5266</v>
      </c>
      <c r="G30" s="129">
        <v>9.2198</v>
      </c>
      <c r="H30" s="131">
        <f>((F30*$F$6/100)/(D30*$D$6/100)-1)*100</f>
        <v>2.529913808076345</v>
      </c>
      <c r="I30" s="130">
        <f>((G30*G$6/100)/(E30*E$6/100)-1)*100</f>
        <v>1.5951316097767787</v>
      </c>
    </row>
    <row r="31" spans="1:15" ht="12.75" thickBot="1">
      <c r="A31" s="133" t="s">
        <v>43</v>
      </c>
      <c r="B31" s="134">
        <v>5.2335</v>
      </c>
      <c r="C31" s="135">
        <v>4.902</v>
      </c>
      <c r="D31" s="134">
        <v>4.0937</v>
      </c>
      <c r="E31" s="135">
        <v>3.7904</v>
      </c>
      <c r="F31" s="134">
        <v>4.1961</v>
      </c>
      <c r="G31" s="135">
        <v>3.9468</v>
      </c>
      <c r="H31" s="137">
        <f>((F31*$F$6/100)/(D31*$D$6/100)-1)*100</f>
        <v>7.713770373337825</v>
      </c>
      <c r="I31" s="136">
        <f>((G31*G$6/100)/(E31*E$6/100)-1)*100</f>
        <v>8.723337539268305</v>
      </c>
      <c r="J31" s="24"/>
      <c r="K31" s="24"/>
      <c r="L31" s="24"/>
      <c r="M31" s="24"/>
      <c r="N31" s="24"/>
      <c r="O31" s="24"/>
    </row>
    <row r="32" spans="1:9" ht="12">
      <c r="A32" s="51" t="s">
        <v>138</v>
      </c>
      <c r="B32" s="51"/>
      <c r="C32" s="51"/>
      <c r="D32" s="51"/>
      <c r="E32" s="51"/>
      <c r="F32" s="51"/>
      <c r="G32" s="51"/>
      <c r="H32" s="51"/>
      <c r="I32" s="51"/>
    </row>
    <row r="33" spans="1:9" ht="12">
      <c r="A33" s="51" t="s">
        <v>139</v>
      </c>
      <c r="B33" s="52"/>
      <c r="C33" s="52"/>
      <c r="D33" s="52"/>
      <c r="E33" s="52"/>
      <c r="F33" s="51"/>
      <c r="G33" s="51"/>
      <c r="H33" s="51"/>
      <c r="I33" s="51"/>
    </row>
    <row r="34" spans="1:9" ht="12">
      <c r="A34" s="51" t="s">
        <v>154</v>
      </c>
      <c r="B34" s="52"/>
      <c r="C34" s="52"/>
      <c r="D34" s="52"/>
      <c r="E34" s="52"/>
      <c r="F34" s="51"/>
      <c r="G34" s="51"/>
      <c r="H34" s="51"/>
      <c r="I34" s="51"/>
    </row>
    <row r="35" spans="1:9" ht="12">
      <c r="A35" s="51" t="s">
        <v>20</v>
      </c>
      <c r="B35" s="52"/>
      <c r="C35" s="52"/>
      <c r="D35" s="52"/>
      <c r="E35" s="52"/>
      <c r="F35" s="51"/>
      <c r="G35" s="51"/>
      <c r="H35" s="51"/>
      <c r="I35" s="51"/>
    </row>
    <row r="36" spans="1:9" ht="12">
      <c r="A36" s="282" t="s">
        <v>142</v>
      </c>
      <c r="B36" s="282"/>
      <c r="C36" s="282"/>
      <c r="D36" s="282"/>
      <c r="E36" s="282"/>
      <c r="F36" s="282"/>
      <c r="G36" s="282"/>
      <c r="H36" s="282"/>
      <c r="I36" s="282"/>
    </row>
  </sheetData>
  <sheetProtection/>
  <mergeCells count="6">
    <mergeCell ref="A36:I36"/>
    <mergeCell ref="A3:A5"/>
    <mergeCell ref="B3:C4"/>
    <mergeCell ref="D3:E4"/>
    <mergeCell ref="F3:G4"/>
    <mergeCell ref="H3:I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110" zoomScaleNormal="110" zoomScalePageLayoutView="0" workbookViewId="0" topLeftCell="A1">
      <selection activeCell="A1" sqref="A1:G1"/>
    </sheetView>
  </sheetViews>
  <sheetFormatPr defaultColWidth="11.421875" defaultRowHeight="12.75"/>
  <cols>
    <col min="1" max="1" width="45.7109375" style="1" customWidth="1"/>
    <col min="2" max="6" width="11.7109375" style="1" customWidth="1"/>
    <col min="7" max="7" width="9.00390625" style="1" customWidth="1"/>
    <col min="8" max="8" width="8.28125" style="1" customWidth="1"/>
    <col min="9" max="9" width="9.8515625" style="1" customWidth="1"/>
    <col min="10" max="10" width="7.00390625" style="1" customWidth="1"/>
    <col min="11" max="11" width="8.00390625" style="1" customWidth="1"/>
    <col min="12" max="12" width="8.140625" style="1" customWidth="1"/>
    <col min="13" max="13" width="6.140625" style="1" customWidth="1"/>
    <col min="14" max="14" width="5.421875" style="1" customWidth="1"/>
    <col min="15" max="16384" width="11.421875" style="1" customWidth="1"/>
  </cols>
  <sheetData>
    <row r="1" spans="1:14" ht="12.75" customHeight="1">
      <c r="A1" s="324" t="s">
        <v>150</v>
      </c>
      <c r="B1" s="325"/>
      <c r="C1" s="325"/>
      <c r="D1" s="325"/>
      <c r="E1" s="325"/>
      <c r="F1" s="325"/>
      <c r="G1" s="325"/>
      <c r="H1" s="138"/>
      <c r="I1" s="138"/>
      <c r="J1" s="138"/>
      <c r="K1" s="138"/>
      <c r="L1" s="138"/>
      <c r="M1" s="138"/>
      <c r="N1" s="138"/>
    </row>
    <row r="2" spans="1:7" ht="12">
      <c r="A2" s="85"/>
      <c r="B2" s="85"/>
      <c r="C2" s="85"/>
      <c r="D2" s="85"/>
      <c r="E2" s="85"/>
      <c r="F2" s="85"/>
      <c r="G2" s="85"/>
    </row>
    <row r="3" spans="1:7" ht="12.75" thickBot="1">
      <c r="A3" s="85"/>
      <c r="B3" s="85"/>
      <c r="C3" s="85"/>
      <c r="D3" s="85"/>
      <c r="E3" s="85"/>
      <c r="F3" s="85"/>
      <c r="G3" s="228" t="s">
        <v>17</v>
      </c>
    </row>
    <row r="4" spans="1:7" ht="12">
      <c r="A4" s="292"/>
      <c r="B4" s="290" t="s">
        <v>76</v>
      </c>
      <c r="C4" s="290"/>
      <c r="D4" s="290"/>
      <c r="E4" s="290"/>
      <c r="F4" s="290"/>
      <c r="G4" s="291"/>
    </row>
    <row r="5" spans="1:8" ht="38.25" customHeight="1">
      <c r="A5" s="293"/>
      <c r="B5" s="212" t="s">
        <v>77</v>
      </c>
      <c r="C5" s="140" t="s">
        <v>55</v>
      </c>
      <c r="D5" s="139" t="s">
        <v>78</v>
      </c>
      <c r="E5" s="141" t="s">
        <v>141</v>
      </c>
      <c r="F5" s="139" t="s">
        <v>36</v>
      </c>
      <c r="G5" s="142" t="s">
        <v>51</v>
      </c>
      <c r="H5" s="3"/>
    </row>
    <row r="6" spans="1:8" ht="12">
      <c r="A6" s="143" t="s">
        <v>50</v>
      </c>
      <c r="B6" s="214"/>
      <c r="C6" s="215"/>
      <c r="D6" s="214"/>
      <c r="E6" s="215"/>
      <c r="F6" s="214"/>
      <c r="G6" s="216"/>
      <c r="H6" s="3"/>
    </row>
    <row r="7" spans="1:8" ht="24">
      <c r="A7" s="144" t="s">
        <v>47</v>
      </c>
      <c r="B7" s="217">
        <v>90.7933</v>
      </c>
      <c r="C7" s="218">
        <v>78.8127</v>
      </c>
      <c r="D7" s="217">
        <v>68.3823</v>
      </c>
      <c r="E7" s="218">
        <v>54.8352</v>
      </c>
      <c r="F7" s="217">
        <v>71.7515</v>
      </c>
      <c r="G7" s="219">
        <f>Tab3!F8</f>
        <v>74.0042</v>
      </c>
      <c r="H7" s="3"/>
    </row>
    <row r="8" spans="1:8" ht="12">
      <c r="A8" s="144" t="s">
        <v>37</v>
      </c>
      <c r="B8" s="217">
        <v>4.081</v>
      </c>
      <c r="C8" s="218">
        <v>12.8103</v>
      </c>
      <c r="D8" s="217">
        <v>9.2845</v>
      </c>
      <c r="E8" s="218">
        <v>21.866</v>
      </c>
      <c r="F8" s="217">
        <v>14.4396</v>
      </c>
      <c r="G8" s="219">
        <f>Tab3!F9</f>
        <v>11.7919</v>
      </c>
      <c r="H8" s="3"/>
    </row>
    <row r="9" spans="1:20" ht="24">
      <c r="A9" s="145" t="s">
        <v>123</v>
      </c>
      <c r="B9" s="220">
        <v>5.1257</v>
      </c>
      <c r="C9" s="221">
        <v>8.377</v>
      </c>
      <c r="D9" s="220">
        <v>22.3332</v>
      </c>
      <c r="E9" s="221">
        <v>23.2988</v>
      </c>
      <c r="F9" s="220">
        <v>13.8089</v>
      </c>
      <c r="G9" s="222">
        <f>Tab3!F10</f>
        <v>14.2039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2.75" customHeight="1">
      <c r="A10" s="143" t="s">
        <v>98</v>
      </c>
      <c r="B10" s="223"/>
      <c r="C10" s="224"/>
      <c r="D10" s="223"/>
      <c r="E10" s="224"/>
      <c r="F10" s="217"/>
      <c r="G10" s="21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">
      <c r="A11" s="146" t="s">
        <v>45</v>
      </c>
      <c r="B11" s="217">
        <v>32.7939</v>
      </c>
      <c r="C11" s="218">
        <v>34.881</v>
      </c>
      <c r="D11" s="217">
        <v>16.2977</v>
      </c>
      <c r="E11" s="218">
        <v>12.2349</v>
      </c>
      <c r="F11" s="217">
        <v>13.8811</v>
      </c>
      <c r="G11" s="219">
        <f>Tab2!F23</f>
        <v>24.329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2">
      <c r="A12" s="146" t="s">
        <v>46</v>
      </c>
      <c r="B12" s="217">
        <v>28.6304</v>
      </c>
      <c r="C12" s="218">
        <v>24.9877</v>
      </c>
      <c r="D12" s="217">
        <v>20.8349</v>
      </c>
      <c r="E12" s="218">
        <v>13.293</v>
      </c>
      <c r="F12" s="217">
        <v>17.5374</v>
      </c>
      <c r="G12" s="219">
        <f>Tab2!F24</f>
        <v>21.9672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2">
      <c r="A13" s="146" t="s">
        <v>101</v>
      </c>
      <c r="B13" s="217">
        <v>33.4041</v>
      </c>
      <c r="C13" s="218">
        <v>23.3113</v>
      </c>
      <c r="D13" s="217">
        <v>40.9892</v>
      </c>
      <c r="E13" s="218">
        <v>34.1995</v>
      </c>
      <c r="F13" s="217">
        <v>41.0694</v>
      </c>
      <c r="G13" s="219">
        <f>Tab2!F25</f>
        <v>32.5913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2">
      <c r="A14" s="146" t="s">
        <v>102</v>
      </c>
      <c r="B14" s="217">
        <v>3.5083</v>
      </c>
      <c r="C14" s="218">
        <v>12.9338</v>
      </c>
      <c r="D14" s="217">
        <v>14.1549</v>
      </c>
      <c r="E14" s="218">
        <v>21.9468</v>
      </c>
      <c r="F14" s="217">
        <v>12.1226</v>
      </c>
      <c r="G14" s="219">
        <f>Tab2!F26</f>
        <v>12.7343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2">
      <c r="A15" s="147" t="s">
        <v>44</v>
      </c>
      <c r="B15" s="220">
        <v>1.6632</v>
      </c>
      <c r="C15" s="221">
        <v>3.8862</v>
      </c>
      <c r="D15" s="220">
        <v>7.7233</v>
      </c>
      <c r="E15" s="221">
        <v>18.3259</v>
      </c>
      <c r="F15" s="220">
        <v>15.3895</v>
      </c>
      <c r="G15" s="222">
        <f>Tab2!F27</f>
        <v>8.3782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2.75" customHeight="1">
      <c r="A16" s="143" t="s">
        <v>75</v>
      </c>
      <c r="B16" s="223"/>
      <c r="C16" s="224"/>
      <c r="D16" s="223"/>
      <c r="E16" s="218"/>
      <c r="F16" s="217"/>
      <c r="G16" s="21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">
      <c r="A17" s="146" t="s">
        <v>120</v>
      </c>
      <c r="B17" s="217">
        <v>0.7869</v>
      </c>
      <c r="C17" s="218">
        <v>1.9148</v>
      </c>
      <c r="D17" s="217">
        <v>8.0404</v>
      </c>
      <c r="E17" s="218">
        <v>14.2017</v>
      </c>
      <c r="F17" s="217">
        <v>6.3362</v>
      </c>
      <c r="G17" s="219">
        <f>Tab3!F22</f>
        <v>5.9378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2">
      <c r="A18" s="146" t="s">
        <v>121</v>
      </c>
      <c r="B18" s="217">
        <v>33.552</v>
      </c>
      <c r="C18" s="218">
        <v>39.5093</v>
      </c>
      <c r="D18" s="217">
        <v>40.7889</v>
      </c>
      <c r="E18" s="218">
        <v>54.3865</v>
      </c>
      <c r="F18" s="217">
        <v>37.1215</v>
      </c>
      <c r="G18" s="219">
        <f>Tab3!F23</f>
        <v>42.2013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2">
      <c r="A19" s="146" t="s">
        <v>122</v>
      </c>
      <c r="B19" s="217">
        <v>30.9982</v>
      </c>
      <c r="C19" s="218">
        <v>34.2014</v>
      </c>
      <c r="D19" s="217">
        <v>24.6325</v>
      </c>
      <c r="E19" s="218">
        <v>19.2709</v>
      </c>
      <c r="F19" s="217">
        <v>32.329</v>
      </c>
      <c r="G19" s="219">
        <f>Tab3!F24</f>
        <v>27.3406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2">
      <c r="A20" s="147" t="s">
        <v>54</v>
      </c>
      <c r="B20" s="220">
        <v>34.6629</v>
      </c>
      <c r="C20" s="221">
        <v>24.3745</v>
      </c>
      <c r="D20" s="220">
        <v>26.5382</v>
      </c>
      <c r="E20" s="221">
        <v>12.141</v>
      </c>
      <c r="F20" s="220">
        <v>24.2133</v>
      </c>
      <c r="G20" s="222">
        <f>Tab3!F25</f>
        <v>24.5202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2">
      <c r="A21" s="148" t="s">
        <v>38</v>
      </c>
      <c r="B21" s="217"/>
      <c r="C21" s="218"/>
      <c r="D21" s="217"/>
      <c r="E21" s="218"/>
      <c r="F21" s="217"/>
      <c r="G21" s="21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2">
      <c r="A22" s="149" t="s">
        <v>39</v>
      </c>
      <c r="B22" s="217">
        <v>98.6865</v>
      </c>
      <c r="C22" s="218">
        <v>97.3219</v>
      </c>
      <c r="D22" s="217">
        <v>87.9163</v>
      </c>
      <c r="E22" s="218">
        <v>92.5572</v>
      </c>
      <c r="F22" s="217">
        <v>96.2158</v>
      </c>
      <c r="G22" s="219">
        <f>Tab3!F12</f>
        <v>94.9079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2.75" thickBot="1">
      <c r="A23" s="213" t="s">
        <v>40</v>
      </c>
      <c r="B23" s="225">
        <v>1.3135</v>
      </c>
      <c r="C23" s="226">
        <v>2.6781</v>
      </c>
      <c r="D23" s="225">
        <v>12.0837</v>
      </c>
      <c r="E23" s="226">
        <v>7.4428</v>
      </c>
      <c r="F23" s="225">
        <v>3.7842</v>
      </c>
      <c r="G23" s="227">
        <f>Tab3!F13</f>
        <v>5.0921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14" ht="38.25" customHeight="1">
      <c r="A24" s="289" t="s">
        <v>56</v>
      </c>
      <c r="B24" s="289"/>
      <c r="C24" s="289"/>
      <c r="D24" s="289"/>
      <c r="E24" s="289"/>
      <c r="F24" s="289"/>
      <c r="G24" s="289"/>
      <c r="H24" s="11"/>
      <c r="I24" s="11"/>
      <c r="J24" s="11"/>
      <c r="K24" s="11"/>
      <c r="L24" s="11"/>
      <c r="M24" s="11"/>
      <c r="N24" s="11"/>
    </row>
    <row r="25" spans="1:8" ht="12">
      <c r="A25" s="150" t="s">
        <v>74</v>
      </c>
      <c r="B25" s="151"/>
      <c r="C25" s="151"/>
      <c r="D25" s="151"/>
      <c r="E25" s="151"/>
      <c r="F25" s="151"/>
      <c r="G25" s="151"/>
      <c r="H25" s="2"/>
    </row>
    <row r="26" spans="1:8" ht="24" customHeight="1">
      <c r="A26" s="289" t="s">
        <v>191</v>
      </c>
      <c r="B26" s="289"/>
      <c r="C26" s="289"/>
      <c r="D26" s="289"/>
      <c r="E26" s="289"/>
      <c r="F26" s="289"/>
      <c r="G26" s="289"/>
      <c r="H26" s="2"/>
    </row>
    <row r="27" spans="1:8" ht="12">
      <c r="A27" s="150" t="s">
        <v>20</v>
      </c>
      <c r="B27" s="151"/>
      <c r="C27" s="151"/>
      <c r="D27" s="151"/>
      <c r="E27" s="151"/>
      <c r="F27" s="151"/>
      <c r="G27" s="151"/>
      <c r="H27" s="2"/>
    </row>
    <row r="28" spans="1:8" ht="12">
      <c r="A28" s="53" t="s">
        <v>189</v>
      </c>
      <c r="B28" s="53"/>
      <c r="C28" s="53"/>
      <c r="D28" s="53"/>
      <c r="E28" s="53"/>
      <c r="F28" s="53"/>
      <c r="G28" s="105"/>
      <c r="H28" s="4"/>
    </row>
  </sheetData>
  <sheetProtection/>
  <mergeCells count="4">
    <mergeCell ref="A26:G26"/>
    <mergeCell ref="A24:G24"/>
    <mergeCell ref="B4:G4"/>
    <mergeCell ref="A4:A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5.28125" style="1" customWidth="1"/>
    <col min="2" max="5" width="7.8515625" style="1" customWidth="1"/>
    <col min="6" max="7" width="11.421875" style="1" customWidth="1"/>
    <col min="8" max="11" width="6.140625" style="1" customWidth="1"/>
    <col min="12" max="12" width="15.7109375" style="1" customWidth="1"/>
    <col min="13" max="13" width="5.00390625" style="1" customWidth="1"/>
    <col min="14" max="14" width="9.7109375" style="1" customWidth="1"/>
    <col min="15" max="16384" width="9.140625" style="1" customWidth="1"/>
  </cols>
  <sheetData>
    <row r="1" spans="1:15" ht="11.25" customHeight="1">
      <c r="A1" s="324" t="s">
        <v>151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5"/>
      <c r="M1" s="5"/>
      <c r="N1" s="5"/>
      <c r="O1" s="5"/>
    </row>
    <row r="2" spans="1:15" ht="12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7"/>
      <c r="O2" s="7"/>
    </row>
    <row r="3" spans="1:11" ht="12.75" thickBo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 t="s">
        <v>17</v>
      </c>
    </row>
    <row r="4" spans="1:11" s="8" customFormat="1" ht="33.75" customHeight="1">
      <c r="A4" s="301" t="s">
        <v>87</v>
      </c>
      <c r="B4" s="294" t="s">
        <v>128</v>
      </c>
      <c r="C4" s="295"/>
      <c r="D4" s="295"/>
      <c r="E4" s="296"/>
      <c r="F4" s="297" t="s">
        <v>50</v>
      </c>
      <c r="G4" s="298"/>
      <c r="H4" s="299" t="s">
        <v>79</v>
      </c>
      <c r="I4" s="300"/>
      <c r="J4" s="300"/>
      <c r="K4" s="298"/>
    </row>
    <row r="5" spans="1:12" s="8" customFormat="1" ht="87.75" customHeight="1">
      <c r="A5" s="302"/>
      <c r="B5" s="158" t="s">
        <v>117</v>
      </c>
      <c r="C5" s="193" t="s">
        <v>118</v>
      </c>
      <c r="D5" s="193" t="s">
        <v>119</v>
      </c>
      <c r="E5" s="90" t="s">
        <v>57</v>
      </c>
      <c r="F5" s="156" t="s">
        <v>93</v>
      </c>
      <c r="G5" s="157" t="s">
        <v>92</v>
      </c>
      <c r="H5" s="194" t="s">
        <v>120</v>
      </c>
      <c r="I5" s="193" t="s">
        <v>121</v>
      </c>
      <c r="J5" s="193" t="s">
        <v>122</v>
      </c>
      <c r="K5" s="90" t="s">
        <v>54</v>
      </c>
      <c r="L5" s="9"/>
    </row>
    <row r="6" spans="1:14" ht="13.5" customHeight="1">
      <c r="A6" s="195" t="s">
        <v>80</v>
      </c>
      <c r="B6" s="229">
        <v>61.029412</v>
      </c>
      <c r="C6" s="230">
        <v>17.003676</v>
      </c>
      <c r="D6" s="230">
        <v>6.525735</v>
      </c>
      <c r="E6" s="231">
        <v>15.441176</v>
      </c>
      <c r="F6" s="229">
        <v>33.838384</v>
      </c>
      <c r="G6" s="231">
        <v>66.161616</v>
      </c>
      <c r="H6" s="232">
        <v>2.525253</v>
      </c>
      <c r="I6" s="230">
        <v>66.161616</v>
      </c>
      <c r="J6" s="230">
        <v>24.242424</v>
      </c>
      <c r="K6" s="231">
        <v>7.070707</v>
      </c>
      <c r="L6" s="29"/>
      <c r="M6" s="29"/>
      <c r="N6" s="29"/>
    </row>
    <row r="7" spans="1:14" ht="12">
      <c r="A7" s="196" t="s">
        <v>58</v>
      </c>
      <c r="B7" s="169">
        <v>23.925019</v>
      </c>
      <c r="C7" s="198">
        <v>13.094874</v>
      </c>
      <c r="D7" s="198">
        <v>14.456771</v>
      </c>
      <c r="E7" s="170">
        <v>48.523336</v>
      </c>
      <c r="F7" s="169">
        <v>73.177134</v>
      </c>
      <c r="G7" s="170">
        <v>26.822866</v>
      </c>
      <c r="H7" s="199">
        <v>2.694253</v>
      </c>
      <c r="I7" s="198">
        <v>50.02509</v>
      </c>
      <c r="J7" s="198">
        <v>24.020535</v>
      </c>
      <c r="K7" s="170">
        <v>23.260123</v>
      </c>
      <c r="L7" s="29"/>
      <c r="M7" s="29"/>
      <c r="N7" s="29"/>
    </row>
    <row r="8" spans="1:14" ht="12">
      <c r="A8" s="196" t="s">
        <v>0</v>
      </c>
      <c r="B8" s="169">
        <v>38.079213</v>
      </c>
      <c r="C8" s="198">
        <v>29.407196</v>
      </c>
      <c r="D8" s="198">
        <v>14.884805</v>
      </c>
      <c r="E8" s="170">
        <v>17.628786</v>
      </c>
      <c r="F8" s="169">
        <v>74.650078</v>
      </c>
      <c r="G8" s="170">
        <v>25.349922</v>
      </c>
      <c r="H8" s="199">
        <v>1.270088</v>
      </c>
      <c r="I8" s="198">
        <v>44.751166</v>
      </c>
      <c r="J8" s="198">
        <v>24.714878</v>
      </c>
      <c r="K8" s="170">
        <v>29.263867</v>
      </c>
      <c r="L8" s="29"/>
      <c r="M8" s="29"/>
      <c r="N8" s="29"/>
    </row>
    <row r="9" spans="1:14" ht="12">
      <c r="A9" s="196" t="s">
        <v>59</v>
      </c>
      <c r="B9" s="169">
        <v>34.558735</v>
      </c>
      <c r="C9" s="198">
        <v>19.495819</v>
      </c>
      <c r="D9" s="198">
        <v>13.561598</v>
      </c>
      <c r="E9" s="170">
        <v>32.383849</v>
      </c>
      <c r="F9" s="169">
        <v>73.723349</v>
      </c>
      <c r="G9" s="170">
        <v>26.276651</v>
      </c>
      <c r="H9" s="199">
        <v>7.124667</v>
      </c>
      <c r="I9" s="198">
        <v>40.723721</v>
      </c>
      <c r="J9" s="198">
        <v>27.490135</v>
      </c>
      <c r="K9" s="170">
        <v>24.661477</v>
      </c>
      <c r="L9" s="29"/>
      <c r="M9" s="29"/>
      <c r="N9" s="29"/>
    </row>
    <row r="10" spans="1:14" ht="11.25" customHeight="1">
      <c r="A10" s="197" t="s">
        <v>84</v>
      </c>
      <c r="B10" s="169">
        <v>27.90014</v>
      </c>
      <c r="C10" s="198">
        <v>23.035759</v>
      </c>
      <c r="D10" s="198">
        <v>16.630302</v>
      </c>
      <c r="E10" s="170">
        <v>32.433798</v>
      </c>
      <c r="F10" s="169">
        <v>61.401032</v>
      </c>
      <c r="G10" s="170">
        <v>38.598968</v>
      </c>
      <c r="H10" s="199">
        <v>10.034482</v>
      </c>
      <c r="I10" s="198">
        <v>39.316378</v>
      </c>
      <c r="J10" s="198">
        <v>22.677096</v>
      </c>
      <c r="K10" s="170">
        <v>27.972044</v>
      </c>
      <c r="L10" s="29"/>
      <c r="M10" s="29"/>
      <c r="N10" s="29"/>
    </row>
    <row r="11" spans="1:14" ht="12">
      <c r="A11" s="200" t="s">
        <v>9</v>
      </c>
      <c r="B11" s="169">
        <v>29.725177</v>
      </c>
      <c r="C11" s="198">
        <v>13.492908</v>
      </c>
      <c r="D11" s="198">
        <v>15.425532</v>
      </c>
      <c r="E11" s="170">
        <v>41.356383</v>
      </c>
      <c r="F11" s="169">
        <v>77.785664</v>
      </c>
      <c r="G11" s="170">
        <v>22.214336</v>
      </c>
      <c r="H11" s="199">
        <v>7.443222</v>
      </c>
      <c r="I11" s="198">
        <v>46.504613</v>
      </c>
      <c r="J11" s="198">
        <v>23.899929</v>
      </c>
      <c r="K11" s="170">
        <v>22.152236</v>
      </c>
      <c r="L11" s="29"/>
      <c r="M11" s="29"/>
      <c r="N11" s="29"/>
    </row>
    <row r="12" spans="1:14" ht="12">
      <c r="A12" s="200" t="s">
        <v>10</v>
      </c>
      <c r="B12" s="169">
        <v>50.554613</v>
      </c>
      <c r="C12" s="198">
        <v>32.55905</v>
      </c>
      <c r="D12" s="198">
        <v>5.637479</v>
      </c>
      <c r="E12" s="170">
        <v>11.248858</v>
      </c>
      <c r="F12" s="169">
        <v>61.131531</v>
      </c>
      <c r="G12" s="170">
        <v>38.868469</v>
      </c>
      <c r="H12" s="199">
        <v>3.793647</v>
      </c>
      <c r="I12" s="198">
        <v>43.869782</v>
      </c>
      <c r="J12" s="198">
        <v>24.69152</v>
      </c>
      <c r="K12" s="170">
        <v>27.645051</v>
      </c>
      <c r="L12" s="29"/>
      <c r="M12" s="29"/>
      <c r="N12" s="29"/>
    </row>
    <row r="13" spans="1:14" ht="12">
      <c r="A13" s="200" t="s">
        <v>4</v>
      </c>
      <c r="B13" s="169">
        <v>23.743392</v>
      </c>
      <c r="C13" s="198">
        <v>19.810053</v>
      </c>
      <c r="D13" s="198">
        <v>12.041932</v>
      </c>
      <c r="E13" s="170">
        <v>44.404623</v>
      </c>
      <c r="F13" s="169">
        <v>95.564951</v>
      </c>
      <c r="G13" s="170">
        <v>4.435049</v>
      </c>
      <c r="H13" s="199">
        <v>1.016553</v>
      </c>
      <c r="I13" s="198">
        <v>44.845268</v>
      </c>
      <c r="J13" s="198">
        <v>28.094638</v>
      </c>
      <c r="K13" s="170">
        <v>26.043541</v>
      </c>
      <c r="L13" s="29"/>
      <c r="M13" s="29"/>
      <c r="N13" s="29"/>
    </row>
    <row r="14" spans="1:14" ht="12">
      <c r="A14" s="200" t="s">
        <v>5</v>
      </c>
      <c r="B14" s="169">
        <v>17.370287</v>
      </c>
      <c r="C14" s="198">
        <v>9.369965</v>
      </c>
      <c r="D14" s="198">
        <v>8.427328</v>
      </c>
      <c r="E14" s="170">
        <v>64.83242</v>
      </c>
      <c r="F14" s="169">
        <v>87.923747</v>
      </c>
      <c r="G14" s="170">
        <v>12.076253</v>
      </c>
      <c r="H14" s="199">
        <v>2.27371</v>
      </c>
      <c r="I14" s="198">
        <v>32.834789</v>
      </c>
      <c r="J14" s="198">
        <v>37.338982</v>
      </c>
      <c r="K14" s="170">
        <v>27.55252</v>
      </c>
      <c r="L14" s="29"/>
      <c r="M14" s="29"/>
      <c r="N14" s="29"/>
    </row>
    <row r="15" spans="1:14" ht="12">
      <c r="A15" s="200" t="s">
        <v>82</v>
      </c>
      <c r="B15" s="169">
        <v>58.486486</v>
      </c>
      <c r="C15" s="198">
        <v>14.540541</v>
      </c>
      <c r="D15" s="198">
        <v>10.027027</v>
      </c>
      <c r="E15" s="170">
        <v>16.945946</v>
      </c>
      <c r="F15" s="169">
        <v>93.942672</v>
      </c>
      <c r="G15" s="170">
        <v>6.057328</v>
      </c>
      <c r="H15" s="199">
        <v>0.513791</v>
      </c>
      <c r="I15" s="198">
        <v>25.905895</v>
      </c>
      <c r="J15" s="198">
        <v>34.315846</v>
      </c>
      <c r="K15" s="170">
        <v>39.264467</v>
      </c>
      <c r="L15" s="29"/>
      <c r="M15" s="29"/>
      <c r="N15" s="29"/>
    </row>
    <row r="16" spans="1:14" ht="12">
      <c r="A16" s="200" t="s">
        <v>7</v>
      </c>
      <c r="B16" s="169">
        <v>38.416041</v>
      </c>
      <c r="C16" s="198">
        <v>18.589933</v>
      </c>
      <c r="D16" s="198">
        <v>14.745372</v>
      </c>
      <c r="E16" s="170">
        <v>28.248654</v>
      </c>
      <c r="F16" s="169">
        <v>71.267801</v>
      </c>
      <c r="G16" s="170">
        <v>28.732199</v>
      </c>
      <c r="H16" s="199">
        <v>10.367197</v>
      </c>
      <c r="I16" s="198">
        <v>46.890746</v>
      </c>
      <c r="J16" s="198">
        <v>22.725764</v>
      </c>
      <c r="K16" s="170">
        <v>20.016293</v>
      </c>
      <c r="L16" s="29"/>
      <c r="M16" s="29"/>
      <c r="N16" s="29"/>
    </row>
    <row r="17" spans="1:14" ht="24">
      <c r="A17" s="200" t="s">
        <v>14</v>
      </c>
      <c r="B17" s="169">
        <v>47.227249</v>
      </c>
      <c r="C17" s="198">
        <v>20.542842</v>
      </c>
      <c r="D17" s="198">
        <v>15.029271</v>
      </c>
      <c r="E17" s="170">
        <v>17.200639</v>
      </c>
      <c r="F17" s="169">
        <v>86.649523</v>
      </c>
      <c r="G17" s="170">
        <v>13.350477</v>
      </c>
      <c r="H17" s="199">
        <v>0.771456</v>
      </c>
      <c r="I17" s="198">
        <v>31.179685</v>
      </c>
      <c r="J17" s="198">
        <v>46.651666</v>
      </c>
      <c r="K17" s="170">
        <v>21.397193</v>
      </c>
      <c r="L17" s="29"/>
      <c r="M17" s="29"/>
      <c r="N17" s="29"/>
    </row>
    <row r="18" spans="1:14" ht="12">
      <c r="A18" s="200" t="s">
        <v>83</v>
      </c>
      <c r="B18" s="169">
        <v>62.581972</v>
      </c>
      <c r="C18" s="198">
        <v>16.253054</v>
      </c>
      <c r="D18" s="198">
        <v>6.622091</v>
      </c>
      <c r="E18" s="170">
        <v>14.542883</v>
      </c>
      <c r="F18" s="169">
        <v>81.707795</v>
      </c>
      <c r="G18" s="170">
        <v>18.292205</v>
      </c>
      <c r="H18" s="199">
        <v>6.645776</v>
      </c>
      <c r="I18" s="198">
        <v>35.056796</v>
      </c>
      <c r="J18" s="198">
        <v>40.932237</v>
      </c>
      <c r="K18" s="170">
        <v>17.365191</v>
      </c>
      <c r="L18" s="29"/>
      <c r="M18" s="29"/>
      <c r="N18" s="29"/>
    </row>
    <row r="19" spans="1:14" ht="12.75" thickBot="1">
      <c r="A19" s="201" t="s">
        <v>51</v>
      </c>
      <c r="B19" s="186">
        <f>Tab1!F30+Tab1!F31</f>
        <v>33.3451</v>
      </c>
      <c r="C19" s="189">
        <f>Tab1!F32</f>
        <v>18.9559</v>
      </c>
      <c r="D19" s="189">
        <f>Tab1!F33</f>
        <v>13.6083</v>
      </c>
      <c r="E19" s="187">
        <f>100-SUM(B19:D19)</f>
        <v>34.0907</v>
      </c>
      <c r="F19" s="186">
        <f>Tab3!F8</f>
        <v>74.0042</v>
      </c>
      <c r="G19" s="187">
        <f>100-F19</f>
        <v>25.995800000000003</v>
      </c>
      <c r="H19" s="188">
        <f>Tab3!F22</f>
        <v>5.9378</v>
      </c>
      <c r="I19" s="189">
        <f>Tab3!F23</f>
        <v>42.2013</v>
      </c>
      <c r="J19" s="189">
        <f>Tab3!F24</f>
        <v>27.3406</v>
      </c>
      <c r="K19" s="187">
        <f>Tab3!F25</f>
        <v>24.5202</v>
      </c>
      <c r="L19" s="29"/>
      <c r="M19" s="29"/>
      <c r="N19" s="29"/>
    </row>
    <row r="20" spans="1:15" ht="34.5" customHeight="1">
      <c r="A20" s="274" t="s">
        <v>56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11"/>
      <c r="M20" s="11"/>
      <c r="N20" s="11"/>
      <c r="O20" s="11"/>
    </row>
    <row r="21" spans="1:11" ht="12">
      <c r="A21" s="151" t="s">
        <v>49</v>
      </c>
      <c r="B21" s="151"/>
      <c r="C21" s="151"/>
      <c r="D21" s="151"/>
      <c r="E21" s="151"/>
      <c r="F21" s="151"/>
      <c r="G21" s="151"/>
      <c r="H21" s="151"/>
      <c r="I21" s="151"/>
      <c r="J21" s="51"/>
      <c r="K21" s="51"/>
    </row>
    <row r="22" spans="1:11" ht="27" customHeight="1">
      <c r="A22" s="274" t="s">
        <v>155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</row>
    <row r="23" spans="1:11" ht="12">
      <c r="A23" s="151" t="s">
        <v>20</v>
      </c>
      <c r="B23" s="151"/>
      <c r="C23" s="151"/>
      <c r="D23" s="151"/>
      <c r="E23" s="151"/>
      <c r="F23" s="151"/>
      <c r="G23" s="151"/>
      <c r="H23" s="151"/>
      <c r="I23" s="151"/>
      <c r="J23" s="51"/>
      <c r="K23" s="51"/>
    </row>
    <row r="24" spans="1:11" ht="12">
      <c r="A24" s="53" t="s">
        <v>189</v>
      </c>
      <c r="B24" s="53"/>
      <c r="C24" s="53"/>
      <c r="D24" s="53"/>
      <c r="E24" s="53"/>
      <c r="F24" s="53"/>
      <c r="G24" s="53"/>
      <c r="H24" s="53"/>
      <c r="I24" s="53"/>
      <c r="J24" s="53"/>
      <c r="K24" s="51"/>
    </row>
    <row r="26" spans="2:17" ht="1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7" ht="1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2:17" ht="1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2:17" ht="1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ht="1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7" ht="1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ht="1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ht="1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ht="1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2:17" ht="1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7" ht="1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2:17" ht="1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2:17" ht="1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2"/>
      <c r="M39" s="10"/>
      <c r="N39" s="10"/>
      <c r="O39" s="10"/>
      <c r="P39" s="10"/>
      <c r="Q39" s="10"/>
    </row>
    <row r="40" spans="2:17" ht="1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2:17" ht="1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2:17" ht="1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2:17" ht="1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2:17" ht="1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2:17" ht="1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2:17" ht="1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2:17" ht="1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2:17" ht="1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2:17" ht="1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2:17" ht="1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2:17" ht="1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2:17" ht="1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2:17" ht="1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2:17" ht="1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2:17" ht="1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2:17" ht="1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2:17" ht="1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2:17" ht="1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2:17" ht="1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2:17" ht="1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2:17" ht="1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2:17" ht="1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2:17" ht="1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2:17" ht="1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2:17" ht="1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ht="1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2:17" ht="1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2:17" ht="1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2:17" ht="1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2:17" ht="1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2:17" ht="1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2:17" ht="1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2:17" ht="1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2:17" ht="1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2:17" ht="1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2:17" ht="1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</sheetData>
  <sheetProtection/>
  <mergeCells count="6">
    <mergeCell ref="A20:K20"/>
    <mergeCell ref="A22:K22"/>
    <mergeCell ref="B4:E4"/>
    <mergeCell ref="F4:G4"/>
    <mergeCell ref="H4:K4"/>
    <mergeCell ref="A4:A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9.00390625" style="1" customWidth="1"/>
    <col min="2" max="3" width="9.8515625" style="1" customWidth="1"/>
    <col min="4" max="6" width="12.7109375" style="14" customWidth="1"/>
    <col min="7" max="10" width="7.7109375" style="14" customWidth="1"/>
    <col min="11" max="11" width="8.57421875" style="14" bestFit="1" customWidth="1"/>
    <col min="12" max="12" width="9.140625" style="1" customWidth="1"/>
    <col min="13" max="13" width="11.7109375" style="1" customWidth="1"/>
    <col min="14" max="35" width="9.140625" style="1" customWidth="1"/>
    <col min="36" max="16384" width="11.421875" style="1" customWidth="1"/>
  </cols>
  <sheetData>
    <row r="1" spans="1:12" ht="12.75">
      <c r="A1" s="326" t="s">
        <v>130</v>
      </c>
      <c r="B1" s="327"/>
      <c r="C1" s="327"/>
      <c r="D1" s="328"/>
      <c r="E1" s="328"/>
      <c r="F1" s="328"/>
      <c r="G1" s="328"/>
      <c r="H1" s="328"/>
      <c r="I1" s="328"/>
      <c r="J1" s="328"/>
      <c r="K1" s="152"/>
      <c r="L1" s="6"/>
    </row>
    <row r="2" spans="1:11" ht="12.75" thickBot="1">
      <c r="A2" s="85"/>
      <c r="B2" s="85"/>
      <c r="C2" s="85"/>
      <c r="D2" s="153"/>
      <c r="E2" s="153"/>
      <c r="F2" s="153"/>
      <c r="G2" s="153"/>
      <c r="H2" s="153"/>
      <c r="I2" s="153"/>
      <c r="J2" s="202" t="s">
        <v>17</v>
      </c>
      <c r="K2" s="153"/>
    </row>
    <row r="3" spans="1:11" ht="22.5" customHeight="1">
      <c r="A3" s="301" t="s">
        <v>144</v>
      </c>
      <c r="B3" s="308" t="s">
        <v>21</v>
      </c>
      <c r="C3" s="309"/>
      <c r="D3" s="294" t="s">
        <v>145</v>
      </c>
      <c r="E3" s="296"/>
      <c r="F3" s="297" t="s">
        <v>146</v>
      </c>
      <c r="G3" s="304"/>
      <c r="H3" s="304"/>
      <c r="I3" s="305"/>
      <c r="J3" s="306" t="s">
        <v>60</v>
      </c>
      <c r="K3" s="85"/>
    </row>
    <row r="4" spans="1:11" ht="85.5" customHeight="1">
      <c r="A4" s="302"/>
      <c r="B4" s="154" t="s">
        <v>148</v>
      </c>
      <c r="C4" s="155" t="s">
        <v>129</v>
      </c>
      <c r="D4" s="156" t="s">
        <v>93</v>
      </c>
      <c r="E4" s="157" t="s">
        <v>92</v>
      </c>
      <c r="F4" s="158" t="s">
        <v>120</v>
      </c>
      <c r="G4" s="159" t="s">
        <v>52</v>
      </c>
      <c r="H4" s="159" t="s">
        <v>53</v>
      </c>
      <c r="I4" s="160" t="s">
        <v>54</v>
      </c>
      <c r="J4" s="307"/>
      <c r="K4" s="85"/>
    </row>
    <row r="5" spans="1:11" ht="12">
      <c r="A5" s="161" t="s">
        <v>61</v>
      </c>
      <c r="B5" s="162">
        <v>78.1493</v>
      </c>
      <c r="C5" s="163">
        <v>21.8507</v>
      </c>
      <c r="D5" s="164">
        <v>57.8837</v>
      </c>
      <c r="E5" s="165">
        <v>42.1163</v>
      </c>
      <c r="F5" s="166">
        <v>5.2164</v>
      </c>
      <c r="G5" s="165">
        <v>55.832</v>
      </c>
      <c r="H5" s="165">
        <v>23.474</v>
      </c>
      <c r="I5" s="163">
        <v>15.4776</v>
      </c>
      <c r="J5" s="167">
        <v>18.1411</v>
      </c>
      <c r="K5" s="85"/>
    </row>
    <row r="6" spans="1:11" ht="36">
      <c r="A6" s="168" t="s">
        <v>81</v>
      </c>
      <c r="B6" s="169">
        <v>63.02</v>
      </c>
      <c r="C6" s="170">
        <v>36.98</v>
      </c>
      <c r="D6" s="171">
        <v>51.2731</v>
      </c>
      <c r="E6" s="198">
        <v>48.7269</v>
      </c>
      <c r="F6" s="173">
        <v>6.6192</v>
      </c>
      <c r="G6" s="172">
        <v>61.9628</v>
      </c>
      <c r="H6" s="172">
        <v>20.2712</v>
      </c>
      <c r="I6" s="174">
        <v>11.1469</v>
      </c>
      <c r="J6" s="175">
        <v>2.5574</v>
      </c>
      <c r="K6" s="85"/>
    </row>
    <row r="7" spans="1:11" ht="12">
      <c r="A7" s="168" t="s">
        <v>62</v>
      </c>
      <c r="B7" s="176">
        <v>83.7733</v>
      </c>
      <c r="C7" s="170">
        <v>16.2267</v>
      </c>
      <c r="D7" s="171">
        <v>50.9317</v>
      </c>
      <c r="E7" s="172">
        <v>49.0683</v>
      </c>
      <c r="F7" s="173">
        <v>17.3137</v>
      </c>
      <c r="G7" s="172">
        <v>49.6118</v>
      </c>
      <c r="H7" s="172">
        <v>16.7702</v>
      </c>
      <c r="I7" s="174">
        <v>16.3043</v>
      </c>
      <c r="J7" s="175">
        <v>0.7571</v>
      </c>
      <c r="K7" s="85"/>
    </row>
    <row r="8" spans="1:11" ht="24">
      <c r="A8" s="168" t="s">
        <v>63</v>
      </c>
      <c r="B8" s="176">
        <v>89.6774</v>
      </c>
      <c r="C8" s="170">
        <v>10.3226</v>
      </c>
      <c r="D8" s="171">
        <v>61.4923</v>
      </c>
      <c r="E8" s="172">
        <v>38.5077</v>
      </c>
      <c r="F8" s="173">
        <v>3.8867</v>
      </c>
      <c r="G8" s="172">
        <v>55.7199</v>
      </c>
      <c r="H8" s="172">
        <v>23.3045</v>
      </c>
      <c r="I8" s="174">
        <v>17.0889</v>
      </c>
      <c r="J8" s="175">
        <v>3.7353</v>
      </c>
      <c r="K8" s="85"/>
    </row>
    <row r="9" spans="1:11" ht="24">
      <c r="A9" s="168" t="s">
        <v>64</v>
      </c>
      <c r="B9" s="176">
        <v>92.9402</v>
      </c>
      <c r="C9" s="170">
        <v>7.0598</v>
      </c>
      <c r="D9" s="171">
        <v>46.405</v>
      </c>
      <c r="E9" s="172">
        <v>53.595</v>
      </c>
      <c r="F9" s="173">
        <v>4.8863</v>
      </c>
      <c r="G9" s="172">
        <v>51.2384</v>
      </c>
      <c r="H9" s="172">
        <v>23.1676</v>
      </c>
      <c r="I9" s="174">
        <v>20.7077</v>
      </c>
      <c r="J9" s="175">
        <v>3.4884</v>
      </c>
      <c r="K9" s="85"/>
    </row>
    <row r="10" spans="1:11" ht="12">
      <c r="A10" s="168" t="s">
        <v>65</v>
      </c>
      <c r="B10" s="176">
        <v>70.2281</v>
      </c>
      <c r="C10" s="170">
        <v>29.7719</v>
      </c>
      <c r="D10" s="171">
        <v>64.9397</v>
      </c>
      <c r="E10" s="172">
        <v>35.0603</v>
      </c>
      <c r="F10" s="173">
        <v>4.3448</v>
      </c>
      <c r="G10" s="172">
        <v>56.552</v>
      </c>
      <c r="H10" s="172">
        <v>25.4426</v>
      </c>
      <c r="I10" s="174">
        <v>13.6606</v>
      </c>
      <c r="J10" s="175">
        <v>7.6029</v>
      </c>
      <c r="K10" s="85"/>
    </row>
    <row r="11" spans="1:11" ht="12">
      <c r="A11" s="177" t="s">
        <v>66</v>
      </c>
      <c r="B11" s="166">
        <v>46.0189</v>
      </c>
      <c r="C11" s="170">
        <v>53.9811</v>
      </c>
      <c r="D11" s="164">
        <v>77.0211</v>
      </c>
      <c r="E11" s="165">
        <v>22.9789</v>
      </c>
      <c r="F11" s="166">
        <v>6.4765</v>
      </c>
      <c r="G11" s="165">
        <v>39.0988</v>
      </c>
      <c r="H11" s="165">
        <v>27.6475</v>
      </c>
      <c r="I11" s="163">
        <v>26.7771</v>
      </c>
      <c r="J11" s="178">
        <v>81.8589</v>
      </c>
      <c r="K11" s="85"/>
    </row>
    <row r="12" spans="1:11" ht="24">
      <c r="A12" s="168" t="s">
        <v>85</v>
      </c>
      <c r="B12" s="176">
        <v>75.4342</v>
      </c>
      <c r="C12" s="170">
        <v>24.5658</v>
      </c>
      <c r="D12" s="171">
        <v>68.8908</v>
      </c>
      <c r="E12" s="172">
        <v>31.1092</v>
      </c>
      <c r="F12" s="173">
        <v>15.1481</v>
      </c>
      <c r="G12" s="172">
        <v>53.5897</v>
      </c>
      <c r="H12" s="172">
        <v>18.2223</v>
      </c>
      <c r="I12" s="174">
        <v>13.0398</v>
      </c>
      <c r="J12" s="175">
        <v>6.3286</v>
      </c>
      <c r="K12" s="85"/>
    </row>
    <row r="13" spans="1:11" ht="12">
      <c r="A13" s="168" t="s">
        <v>67</v>
      </c>
      <c r="B13" s="176">
        <v>48.1251</v>
      </c>
      <c r="C13" s="170">
        <v>51.8749</v>
      </c>
      <c r="D13" s="171">
        <v>67.7685</v>
      </c>
      <c r="E13" s="172">
        <v>32.2315</v>
      </c>
      <c r="F13" s="173">
        <v>10.1608</v>
      </c>
      <c r="G13" s="172">
        <v>39.1196</v>
      </c>
      <c r="H13" s="172">
        <v>22.0968</v>
      </c>
      <c r="I13" s="174">
        <v>28.6228</v>
      </c>
      <c r="J13" s="175">
        <v>32.7126</v>
      </c>
      <c r="K13" s="85"/>
    </row>
    <row r="14" spans="1:11" ht="12">
      <c r="A14" s="168" t="s">
        <v>68</v>
      </c>
      <c r="B14" s="176">
        <v>39.268</v>
      </c>
      <c r="C14" s="170">
        <v>60.732</v>
      </c>
      <c r="D14" s="171">
        <v>94.291</v>
      </c>
      <c r="E14" s="172">
        <v>5.709</v>
      </c>
      <c r="F14" s="173">
        <v>1.285</v>
      </c>
      <c r="G14" s="172">
        <v>20.9965</v>
      </c>
      <c r="H14" s="172">
        <v>24.8757</v>
      </c>
      <c r="I14" s="174">
        <v>52.8428</v>
      </c>
      <c r="J14" s="175">
        <v>4.8497</v>
      </c>
      <c r="K14" s="85"/>
    </row>
    <row r="15" spans="1:11" ht="24">
      <c r="A15" s="168" t="s">
        <v>69</v>
      </c>
      <c r="B15" s="176">
        <v>34.3384</v>
      </c>
      <c r="C15" s="170">
        <v>65.6616</v>
      </c>
      <c r="D15" s="171">
        <v>87.4654</v>
      </c>
      <c r="E15" s="172">
        <v>12.5346</v>
      </c>
      <c r="F15" s="173">
        <v>1.7348</v>
      </c>
      <c r="G15" s="172">
        <v>35.6063</v>
      </c>
      <c r="H15" s="172">
        <v>37.7924</v>
      </c>
      <c r="I15" s="174">
        <v>24.8665</v>
      </c>
      <c r="J15" s="175">
        <v>14.2106</v>
      </c>
      <c r="K15" s="85"/>
    </row>
    <row r="16" spans="1:11" ht="12">
      <c r="A16" s="168" t="s">
        <v>70</v>
      </c>
      <c r="B16" s="176">
        <v>18.1667</v>
      </c>
      <c r="C16" s="170">
        <v>81.8333</v>
      </c>
      <c r="D16" s="171">
        <v>88.2538</v>
      </c>
      <c r="E16" s="172">
        <v>11.7462</v>
      </c>
      <c r="F16" s="173">
        <v>1.5593</v>
      </c>
      <c r="G16" s="172">
        <v>31.1642</v>
      </c>
      <c r="H16" s="172">
        <v>22.9522</v>
      </c>
      <c r="I16" s="174">
        <v>44.3243</v>
      </c>
      <c r="J16" s="175">
        <v>2.8278</v>
      </c>
      <c r="K16" s="85"/>
    </row>
    <row r="17" spans="1:11" ht="12">
      <c r="A17" s="168" t="s">
        <v>71</v>
      </c>
      <c r="B17" s="176">
        <v>13.1658</v>
      </c>
      <c r="C17" s="170">
        <v>86.8342</v>
      </c>
      <c r="D17" s="171">
        <v>93.3882</v>
      </c>
      <c r="E17" s="172">
        <v>6.6118</v>
      </c>
      <c r="F17" s="173">
        <v>0.8535</v>
      </c>
      <c r="G17" s="172">
        <v>24.1821</v>
      </c>
      <c r="H17" s="172">
        <v>57.3099</v>
      </c>
      <c r="I17" s="174">
        <v>17.6545</v>
      </c>
      <c r="J17" s="175">
        <v>3.7189</v>
      </c>
      <c r="K17" s="85"/>
    </row>
    <row r="18" spans="1:11" ht="12">
      <c r="A18" s="168" t="s">
        <v>72</v>
      </c>
      <c r="B18" s="176">
        <v>43.7068</v>
      </c>
      <c r="C18" s="170">
        <v>56.2932</v>
      </c>
      <c r="D18" s="171">
        <v>51.0408</v>
      </c>
      <c r="E18" s="172">
        <v>48.9592</v>
      </c>
      <c r="F18" s="173">
        <v>9.0733</v>
      </c>
      <c r="G18" s="172">
        <v>51.0373</v>
      </c>
      <c r="H18" s="172">
        <v>24.1217</v>
      </c>
      <c r="I18" s="174">
        <v>15.7676</v>
      </c>
      <c r="J18" s="175">
        <v>2.1248</v>
      </c>
      <c r="K18" s="85"/>
    </row>
    <row r="19" spans="1:11" ht="36">
      <c r="A19" s="179" t="s">
        <v>73</v>
      </c>
      <c r="B19" s="176">
        <v>55.93</v>
      </c>
      <c r="C19" s="170">
        <v>44.07</v>
      </c>
      <c r="D19" s="180">
        <v>83.0299</v>
      </c>
      <c r="E19" s="181">
        <v>16.9701</v>
      </c>
      <c r="F19" s="182">
        <v>2.9222</v>
      </c>
      <c r="G19" s="181">
        <v>45.5622</v>
      </c>
      <c r="H19" s="181">
        <v>29.0462</v>
      </c>
      <c r="I19" s="183">
        <v>22.4694</v>
      </c>
      <c r="J19" s="184">
        <v>15.0858</v>
      </c>
      <c r="K19" s="85"/>
    </row>
    <row r="20" spans="1:11" ht="12.75" thickBot="1">
      <c r="A20" s="185" t="s">
        <v>51</v>
      </c>
      <c r="B20" s="186">
        <f>Tab2!F7</f>
        <v>51.0288</v>
      </c>
      <c r="C20" s="187">
        <f>Tab2!F8</f>
        <v>48.9712</v>
      </c>
      <c r="D20" s="188">
        <f>Tab3!F8</f>
        <v>74.0042</v>
      </c>
      <c r="E20" s="189">
        <f>100-D20</f>
        <v>25.995800000000003</v>
      </c>
      <c r="F20" s="186">
        <f>Tab3!F22</f>
        <v>5.9378</v>
      </c>
      <c r="G20" s="189">
        <f>Tab3!F23</f>
        <v>42.2013</v>
      </c>
      <c r="H20" s="189">
        <f>Tab3!F24</f>
        <v>27.3406</v>
      </c>
      <c r="I20" s="187">
        <f>Tab3!F25</f>
        <v>24.5202</v>
      </c>
      <c r="J20" s="190">
        <v>100</v>
      </c>
      <c r="K20" s="85"/>
    </row>
    <row r="21" spans="1:11" ht="12">
      <c r="A21" s="274" t="s">
        <v>193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</row>
    <row r="22" spans="1:13" ht="33.75" customHeight="1">
      <c r="A22" s="274" t="s">
        <v>194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11"/>
      <c r="M22" s="11"/>
    </row>
    <row r="23" spans="1:12" ht="12">
      <c r="A23" s="150" t="s">
        <v>147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4"/>
    </row>
    <row r="24" spans="1:12" ht="22.5" customHeight="1">
      <c r="A24" s="303" t="s">
        <v>195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14"/>
    </row>
    <row r="25" spans="1:12" ht="12">
      <c r="A25" s="150" t="s">
        <v>20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4"/>
    </row>
    <row r="26" spans="1:12" ht="12" customHeight="1">
      <c r="A26" s="53" t="s">
        <v>142</v>
      </c>
      <c r="B26" s="53"/>
      <c r="C26" s="53"/>
      <c r="D26" s="53"/>
      <c r="E26" s="53"/>
      <c r="F26" s="53"/>
      <c r="G26" s="53"/>
      <c r="H26" s="53"/>
      <c r="I26" s="53"/>
      <c r="J26" s="150"/>
      <c r="K26" s="150"/>
      <c r="L26" s="14"/>
    </row>
  </sheetData>
  <sheetProtection/>
  <mergeCells count="8">
    <mergeCell ref="A24:K24"/>
    <mergeCell ref="F3:I3"/>
    <mergeCell ref="J3:J4"/>
    <mergeCell ref="A22:K22"/>
    <mergeCell ref="A3:A4"/>
    <mergeCell ref="A21:K21"/>
    <mergeCell ref="B3:C3"/>
    <mergeCell ref="D3:E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4.140625" style="235" customWidth="1"/>
    <col min="2" max="8" width="8.8515625" style="235" customWidth="1"/>
    <col min="9" max="16384" width="11.421875" style="235" customWidth="1"/>
  </cols>
  <sheetData>
    <row r="1" spans="1:8" ht="12.75">
      <c r="A1" s="329" t="s">
        <v>176</v>
      </c>
      <c r="B1" s="330"/>
      <c r="C1" s="330"/>
      <c r="D1" s="330"/>
      <c r="E1" s="330"/>
      <c r="F1" s="330"/>
      <c r="G1" s="330"/>
      <c r="H1" s="330"/>
    </row>
    <row r="2" ht="12">
      <c r="H2" s="256" t="s">
        <v>17</v>
      </c>
    </row>
    <row r="3" spans="1:8" ht="12.75" customHeight="1">
      <c r="A3" s="236"/>
      <c r="B3" s="310" t="s">
        <v>161</v>
      </c>
      <c r="C3" s="312" t="s">
        <v>162</v>
      </c>
      <c r="D3" s="310"/>
      <c r="E3" s="310"/>
      <c r="F3" s="310"/>
      <c r="G3" s="310"/>
      <c r="H3" s="310"/>
    </row>
    <row r="4" spans="1:8" ht="24">
      <c r="A4" s="237"/>
      <c r="B4" s="311"/>
      <c r="C4" s="238" t="s">
        <v>163</v>
      </c>
      <c r="D4" s="239" t="s">
        <v>180</v>
      </c>
      <c r="E4" s="239" t="s">
        <v>179</v>
      </c>
      <c r="F4" s="240" t="s">
        <v>165</v>
      </c>
      <c r="G4" s="240" t="s">
        <v>164</v>
      </c>
      <c r="H4" s="240" t="s">
        <v>36</v>
      </c>
    </row>
    <row r="5" spans="1:8" ht="12">
      <c r="A5" s="241" t="s">
        <v>21</v>
      </c>
      <c r="B5" s="242"/>
      <c r="C5" s="242"/>
      <c r="D5" s="243"/>
      <c r="E5" s="243"/>
      <c r="F5" s="242"/>
      <c r="G5" s="242"/>
      <c r="H5" s="242"/>
    </row>
    <row r="6" spans="1:8" ht="12">
      <c r="A6" s="244" t="s">
        <v>22</v>
      </c>
      <c r="B6" s="245">
        <v>51.8425</v>
      </c>
      <c r="C6" s="245">
        <v>74.053</v>
      </c>
      <c r="D6" s="246">
        <v>45.4024</v>
      </c>
      <c r="E6" s="246">
        <v>17.6413</v>
      </c>
      <c r="F6" s="245">
        <v>21.4158</v>
      </c>
      <c r="G6" s="245">
        <v>3.5776</v>
      </c>
      <c r="H6" s="245">
        <v>0.9536</v>
      </c>
    </row>
    <row r="7" spans="1:10" ht="12">
      <c r="A7" s="244" t="s">
        <v>129</v>
      </c>
      <c r="B7" s="245">
        <v>48.1575</v>
      </c>
      <c r="C7" s="245">
        <v>72.6719</v>
      </c>
      <c r="D7" s="246">
        <v>42.9847</v>
      </c>
      <c r="E7" s="246">
        <v>17.7213</v>
      </c>
      <c r="F7" s="245">
        <v>21.8996</v>
      </c>
      <c r="G7" s="245">
        <v>4.0982</v>
      </c>
      <c r="H7" s="245">
        <v>1.3302</v>
      </c>
      <c r="J7" s="257"/>
    </row>
    <row r="8" spans="1:10" ht="12">
      <c r="A8" s="241" t="s">
        <v>166</v>
      </c>
      <c r="B8" s="245"/>
      <c r="C8" s="245"/>
      <c r="D8" s="246"/>
      <c r="E8" s="246"/>
      <c r="F8" s="245"/>
      <c r="G8" s="245"/>
      <c r="H8" s="245"/>
      <c r="J8" s="257"/>
    </row>
    <row r="9" spans="1:10" ht="12">
      <c r="A9" s="244" t="s">
        <v>167</v>
      </c>
      <c r="B9" s="245">
        <v>78.4459</v>
      </c>
      <c r="C9" s="245">
        <v>73.5963</v>
      </c>
      <c r="D9" s="246">
        <v>42.0069</v>
      </c>
      <c r="E9" s="246">
        <v>20.2669</v>
      </c>
      <c r="F9" s="245">
        <v>20.8398</v>
      </c>
      <c r="G9" s="245">
        <v>4.4903</v>
      </c>
      <c r="H9" s="245">
        <v>1.0736</v>
      </c>
      <c r="J9" s="315"/>
    </row>
    <row r="10" spans="1:10" ht="12">
      <c r="A10" s="244" t="s">
        <v>126</v>
      </c>
      <c r="B10" s="245">
        <v>21.5541</v>
      </c>
      <c r="C10" s="245">
        <v>72.4871</v>
      </c>
      <c r="D10" s="246">
        <v>52.1867</v>
      </c>
      <c r="E10" s="246">
        <v>8.1988</v>
      </c>
      <c r="F10" s="245">
        <v>24.7118</v>
      </c>
      <c r="G10" s="245">
        <v>1.4268</v>
      </c>
      <c r="H10" s="245">
        <v>1.3744</v>
      </c>
      <c r="J10" s="316"/>
    </row>
    <row r="11" spans="1:10" ht="12.75">
      <c r="A11" s="241" t="s">
        <v>168</v>
      </c>
      <c r="B11" s="245"/>
      <c r="C11" s="245"/>
      <c r="D11" s="246"/>
      <c r="E11" s="246"/>
      <c r="F11" s="245"/>
      <c r="G11" s="245"/>
      <c r="H11" s="245"/>
      <c r="J11" s="258"/>
    </row>
    <row r="12" spans="1:8" ht="12">
      <c r="A12" s="247" t="s">
        <v>169</v>
      </c>
      <c r="B12" s="245">
        <v>30.138</v>
      </c>
      <c r="C12" s="245">
        <v>75.4547</v>
      </c>
      <c r="D12" s="246">
        <v>41.3201</v>
      </c>
      <c r="E12" s="246">
        <v>24.5212</v>
      </c>
      <c r="F12" s="245">
        <v>17.9308</v>
      </c>
      <c r="G12" s="245">
        <v>5.6857</v>
      </c>
      <c r="H12" s="245">
        <v>0.9288</v>
      </c>
    </row>
    <row r="13" spans="1:8" ht="12">
      <c r="A13" s="247" t="s">
        <v>170</v>
      </c>
      <c r="B13" s="245">
        <v>34.3351</v>
      </c>
      <c r="C13" s="245">
        <v>77.8717</v>
      </c>
      <c r="D13" s="246">
        <v>48.4797</v>
      </c>
      <c r="E13" s="246">
        <v>18.6954</v>
      </c>
      <c r="F13" s="245">
        <v>17.9696</v>
      </c>
      <c r="G13" s="245">
        <v>3.0253</v>
      </c>
      <c r="H13" s="245">
        <v>1.1333</v>
      </c>
    </row>
    <row r="14" spans="1:8" ht="12">
      <c r="A14" s="247" t="s">
        <v>171</v>
      </c>
      <c r="B14" s="245">
        <v>29.5057</v>
      </c>
      <c r="C14" s="245">
        <v>66.9194</v>
      </c>
      <c r="D14" s="246">
        <v>43.1443</v>
      </c>
      <c r="E14" s="246">
        <v>9.6024</v>
      </c>
      <c r="F14" s="245">
        <v>28.9649</v>
      </c>
      <c r="G14" s="245">
        <v>2.8277</v>
      </c>
      <c r="H14" s="245">
        <v>1.2881</v>
      </c>
    </row>
    <row r="15" spans="1:8" ht="12">
      <c r="A15" s="247" t="s">
        <v>36</v>
      </c>
      <c r="B15" s="245">
        <v>2.5949</v>
      </c>
      <c r="C15" s="245">
        <v>60.4422</v>
      </c>
      <c r="D15" s="246">
        <v>32.1428</v>
      </c>
      <c r="E15" s="246">
        <v>16.5326</v>
      </c>
      <c r="F15" s="245">
        <v>33.5881</v>
      </c>
      <c r="G15" s="245">
        <v>4.0926</v>
      </c>
      <c r="H15" s="245">
        <v>1.8772</v>
      </c>
    </row>
    <row r="16" spans="1:8" ht="12">
      <c r="A16" s="248" t="s">
        <v>172</v>
      </c>
      <c r="B16" s="245"/>
      <c r="C16" s="245"/>
      <c r="D16" s="246"/>
      <c r="E16" s="259"/>
      <c r="F16" s="245"/>
      <c r="G16" s="245"/>
      <c r="H16" s="245"/>
    </row>
    <row r="17" spans="1:8" ht="22.5">
      <c r="A17" s="249" t="s">
        <v>182</v>
      </c>
      <c r="B17" s="260">
        <v>71.8666</v>
      </c>
      <c r="C17" s="260">
        <v>74.1005</v>
      </c>
      <c r="D17" s="261">
        <v>43.6577</v>
      </c>
      <c r="E17" s="261">
        <v>19.6073</v>
      </c>
      <c r="F17" s="260">
        <v>20.5965</v>
      </c>
      <c r="G17" s="260">
        <v>4.2199</v>
      </c>
      <c r="H17" s="260">
        <v>1.083</v>
      </c>
    </row>
    <row r="18" spans="1:8" ht="18.75" customHeight="1">
      <c r="A18" s="249" t="s">
        <v>37</v>
      </c>
      <c r="B18" s="260">
        <v>9.9458</v>
      </c>
      <c r="C18" s="260">
        <v>68.3875</v>
      </c>
      <c r="D18" s="261">
        <v>44.8509</v>
      </c>
      <c r="E18" s="261">
        <v>7.9719</v>
      </c>
      <c r="F18" s="260">
        <v>27.8491</v>
      </c>
      <c r="G18" s="260">
        <v>2.4229</v>
      </c>
      <c r="H18" s="260">
        <v>1.3404</v>
      </c>
    </row>
    <row r="19" spans="1:8" ht="33.75">
      <c r="A19" s="249" t="s">
        <v>181</v>
      </c>
      <c r="B19" s="260">
        <v>18.2226</v>
      </c>
      <c r="C19" s="260">
        <v>73.4276</v>
      </c>
      <c r="D19" s="261">
        <v>46.0651</v>
      </c>
      <c r="E19" s="261">
        <v>15.5011</v>
      </c>
      <c r="F19" s="260">
        <v>22.25</v>
      </c>
      <c r="G19" s="260">
        <v>3.0947</v>
      </c>
      <c r="H19" s="260">
        <v>1.2277</v>
      </c>
    </row>
    <row r="20" spans="1:8" ht="12">
      <c r="A20" s="250" t="s">
        <v>173</v>
      </c>
      <c r="B20" s="245"/>
      <c r="C20" s="245"/>
      <c r="D20" s="246"/>
      <c r="E20" s="246"/>
      <c r="F20" s="245"/>
      <c r="G20" s="245"/>
      <c r="H20" s="245"/>
    </row>
    <row r="21" spans="1:8" ht="12">
      <c r="A21" s="251" t="s">
        <v>174</v>
      </c>
      <c r="B21" s="245">
        <v>18.11670000000001</v>
      </c>
      <c r="C21" s="245">
        <v>77.1282</v>
      </c>
      <c r="D21" s="246">
        <v>49.124</v>
      </c>
      <c r="E21" s="246">
        <v>18.355</v>
      </c>
      <c r="F21" s="245">
        <v>19.3884</v>
      </c>
      <c r="G21" s="245">
        <v>2.6075</v>
      </c>
      <c r="H21" s="245">
        <v>0.8758</v>
      </c>
    </row>
    <row r="22" spans="1:8" ht="12">
      <c r="A22" s="251" t="s">
        <v>85</v>
      </c>
      <c r="B22" s="245">
        <v>6.4197</v>
      </c>
      <c r="C22" s="245">
        <v>79.1105</v>
      </c>
      <c r="D22" s="246">
        <v>55.9526</v>
      </c>
      <c r="E22" s="246">
        <v>10.3944</v>
      </c>
      <c r="F22" s="245">
        <v>18.9449</v>
      </c>
      <c r="G22" s="245">
        <v>1.2561</v>
      </c>
      <c r="H22" s="245">
        <v>0.6885</v>
      </c>
    </row>
    <row r="23" spans="1:8" ht="12">
      <c r="A23" s="251" t="s">
        <v>67</v>
      </c>
      <c r="B23" s="245">
        <v>34.0895</v>
      </c>
      <c r="C23" s="245">
        <v>66.7865</v>
      </c>
      <c r="D23" s="246">
        <v>36.921</v>
      </c>
      <c r="E23" s="246">
        <v>18.1593</v>
      </c>
      <c r="F23" s="245">
        <v>26.8762</v>
      </c>
      <c r="G23" s="245">
        <v>4.8757</v>
      </c>
      <c r="H23" s="245">
        <v>1.4617</v>
      </c>
    </row>
    <row r="24" spans="1:8" ht="12">
      <c r="A24" s="251" t="s">
        <v>68</v>
      </c>
      <c r="B24" s="245">
        <v>5.813</v>
      </c>
      <c r="C24" s="245">
        <v>78.1233</v>
      </c>
      <c r="D24" s="246">
        <v>43.9219</v>
      </c>
      <c r="E24" s="246">
        <v>25.5602</v>
      </c>
      <c r="F24" s="245">
        <v>17.3822</v>
      </c>
      <c r="G24" s="245">
        <v>3.8386</v>
      </c>
      <c r="H24" s="245">
        <v>0.6559</v>
      </c>
    </row>
    <row r="25" spans="1:8" ht="24">
      <c r="A25" s="251" t="s">
        <v>69</v>
      </c>
      <c r="B25" s="245">
        <v>12.6044</v>
      </c>
      <c r="C25" s="245">
        <v>77.7915</v>
      </c>
      <c r="D25" s="246">
        <v>45.8374</v>
      </c>
      <c r="E25" s="246">
        <v>22.7375</v>
      </c>
      <c r="F25" s="245">
        <v>17.8533</v>
      </c>
      <c r="G25" s="245">
        <v>3.4907</v>
      </c>
      <c r="H25" s="245">
        <v>0.8645</v>
      </c>
    </row>
    <row r="26" spans="1:8" ht="12">
      <c r="A26" s="251" t="s">
        <v>70</v>
      </c>
      <c r="B26" s="245">
        <v>3.1688</v>
      </c>
      <c r="C26" s="245">
        <v>72.1881</v>
      </c>
      <c r="D26" s="246">
        <v>39.8906</v>
      </c>
      <c r="E26" s="246">
        <v>20.9301</v>
      </c>
      <c r="F26" s="245">
        <v>22.5093</v>
      </c>
      <c r="G26" s="245">
        <v>4.2475</v>
      </c>
      <c r="H26" s="245">
        <v>1.055</v>
      </c>
    </row>
    <row r="27" spans="1:8" ht="12">
      <c r="A27" s="251" t="s">
        <v>71</v>
      </c>
      <c r="B27" s="245">
        <v>3.8419</v>
      </c>
      <c r="C27" s="245">
        <v>79.3019</v>
      </c>
      <c r="D27" s="246">
        <v>55.1756</v>
      </c>
      <c r="E27" s="246">
        <v>8.1543</v>
      </c>
      <c r="F27" s="245">
        <v>17.0016</v>
      </c>
      <c r="G27" s="245">
        <v>2.4379</v>
      </c>
      <c r="H27" s="245">
        <v>1.2587</v>
      </c>
    </row>
    <row r="28" spans="1:8" ht="12">
      <c r="A28" s="251" t="s">
        <v>72</v>
      </c>
      <c r="B28" s="245">
        <v>2.8931</v>
      </c>
      <c r="C28" s="245">
        <v>63.4534</v>
      </c>
      <c r="D28" s="246">
        <v>33.5593</v>
      </c>
      <c r="E28" s="246">
        <v>11.9156</v>
      </c>
      <c r="F28" s="245">
        <v>29.267</v>
      </c>
      <c r="G28" s="245">
        <v>5.6696</v>
      </c>
      <c r="H28" s="245">
        <v>1.61</v>
      </c>
    </row>
    <row r="29" spans="1:8" ht="24">
      <c r="A29" s="251" t="s">
        <v>73</v>
      </c>
      <c r="B29" s="245">
        <v>13.0529</v>
      </c>
      <c r="C29" s="245">
        <v>75.4758</v>
      </c>
      <c r="D29" s="246">
        <v>46.7495</v>
      </c>
      <c r="E29" s="246">
        <v>18.9447</v>
      </c>
      <c r="F29" s="245">
        <v>18.8782</v>
      </c>
      <c r="G29" s="245">
        <v>4.4302</v>
      </c>
      <c r="H29" s="245">
        <v>1.2157</v>
      </c>
    </row>
    <row r="30" spans="1:8" ht="12">
      <c r="A30" s="252" t="s">
        <v>175</v>
      </c>
      <c r="B30" s="253">
        <v>100</v>
      </c>
      <c r="C30" s="253">
        <v>73.3224</v>
      </c>
      <c r="D30" s="254">
        <v>43.9896</v>
      </c>
      <c r="E30" s="254">
        <v>17.6757</v>
      </c>
      <c r="F30" s="253">
        <v>21.7148</v>
      </c>
      <c r="G30" s="253">
        <v>3.8341</v>
      </c>
      <c r="H30" s="253">
        <v>1.1288</v>
      </c>
    </row>
    <row r="31" spans="1:8" s="255" customFormat="1" ht="12">
      <c r="A31" s="314" t="s">
        <v>183</v>
      </c>
      <c r="B31" s="314"/>
      <c r="C31" s="314"/>
      <c r="D31" s="314"/>
      <c r="E31" s="314"/>
      <c r="F31" s="314"/>
      <c r="G31" s="314"/>
      <c r="H31" s="314"/>
    </row>
    <row r="32" spans="1:8" ht="24" customHeight="1">
      <c r="A32" s="313" t="s">
        <v>178</v>
      </c>
      <c r="B32" s="313"/>
      <c r="C32" s="313"/>
      <c r="D32" s="313"/>
      <c r="E32" s="313"/>
      <c r="F32" s="313"/>
      <c r="G32" s="313"/>
      <c r="H32" s="313"/>
    </row>
    <row r="33" ht="12">
      <c r="A33" s="235" t="s">
        <v>177</v>
      </c>
    </row>
  </sheetData>
  <sheetProtection/>
  <mergeCells count="5">
    <mergeCell ref="B3:B4"/>
    <mergeCell ref="C3:H3"/>
    <mergeCell ref="A32:H32"/>
    <mergeCell ref="A31:H31"/>
    <mergeCell ref="J9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Addares</dc:creator>
  <cp:keywords/>
  <dc:description/>
  <cp:lastModifiedBy>SAINT-AMAN, Sylvie (DARES)</cp:lastModifiedBy>
  <cp:lastPrinted>2017-05-09T13:45:43Z</cp:lastPrinted>
  <dcterms:created xsi:type="dcterms:W3CDTF">2015-04-22T13:32:25Z</dcterms:created>
  <dcterms:modified xsi:type="dcterms:W3CDTF">2018-02-28T08:54:54Z</dcterms:modified>
  <cp:category/>
  <cp:version/>
  <cp:contentType/>
  <cp:contentStatus/>
</cp:coreProperties>
</file>