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16" windowWidth="16875" windowHeight="12045" tabRatio="947" activeTab="0"/>
  </bookViews>
  <sheets>
    <sheet name="Graph1_data" sheetId="1" r:id="rId1"/>
    <sheet name="Tab 1" sheetId="2" r:id="rId2"/>
    <sheet name="Graph2_data" sheetId="3" r:id="rId3"/>
    <sheet name="Graph3_data" sheetId="4" r:id="rId4"/>
    <sheet name="Tab 2" sheetId="5" r:id="rId5"/>
    <sheet name="Tab 3" sheetId="6" r:id="rId6"/>
    <sheet name="Tab 4" sheetId="7" r:id="rId7"/>
    <sheet name="Tab 5" sheetId="8" r:id="rId8"/>
    <sheet name="FOC1_TabA " sheetId="9" r:id="rId9"/>
    <sheet name="FOC1_TabB" sheetId="10" r:id="rId10"/>
    <sheet name="FOC2_TabA " sheetId="11" r:id="rId11"/>
    <sheet name="FOC2  TabB" sheetId="12" r:id="rId12"/>
    <sheet name="FOC2 TabC " sheetId="13" r:id="rId13"/>
    <sheet name="ENC1 Tab" sheetId="14" r:id="rId14"/>
  </sheets>
  <externalReferences>
    <externalReference r:id="rId17"/>
    <externalReference r:id="rId18"/>
  </externalReferences>
  <definedNames>
    <definedName name="_Ref424115020" localSheetId="8">'FOC1_TabA '!$A$1</definedName>
    <definedName name="_Ref424115196" localSheetId="9">'FOC1_TabB'!$A$1</definedName>
    <definedName name="apprenti">#REF!</definedName>
    <definedName name="carc_2012">#REF!</definedName>
    <definedName name="carc_2012_b">#REF!</definedName>
    <definedName name="comptage">#REF!</definedName>
    <definedName name="comptage_b">#REF!</definedName>
    <definedName name="comptages">#REF!</definedName>
    <definedName name="croiss_caract_2012">#REF!</definedName>
    <definedName name="croiss_caract_2012_b">#REF!</definedName>
    <definedName name="croiss_caract_2012_pub">#REF!</definedName>
    <definedName name="croiss_caract_2013">#REF!</definedName>
    <definedName name="qualif">#REF!</definedName>
    <definedName name="RESULT" localSheetId="9">#REF!</definedName>
    <definedName name="RESULT">#REF!</definedName>
    <definedName name="specialité_12">#REF!</definedName>
    <definedName name="_xlnm.Print_Area" localSheetId="11">'FOC2  TabB'!$A$1:$F$12</definedName>
    <definedName name="_xlnm.Print_Area" localSheetId="10">'FOC2_TabA '!$A$1:$F$17</definedName>
    <definedName name="_xlnm.Print_Area" localSheetId="3">'Graph3_data'!$A$1:$U$20</definedName>
    <definedName name="_xlnm.Print_Area" localSheetId="1">'Tab 1'!$A$1:$C$37</definedName>
    <definedName name="_xlnm.Print_Area" localSheetId="4">'Tab 2'!$A$1:$E$45</definedName>
    <definedName name="_xlnm.Print_Area" localSheetId="5">'Tab 3'!$A$1:$M$25</definedName>
    <definedName name="_xlnm.Print_Area" localSheetId="6">'Tab 4'!$A$1:$I$20</definedName>
  </definedNames>
  <calcPr fullCalcOnLoad="1"/>
</workbook>
</file>

<file path=xl/sharedStrings.xml><?xml version="1.0" encoding="utf-8"?>
<sst xmlns="http://schemas.openxmlformats.org/spreadsheetml/2006/main" count="378" uniqueCount="248">
  <si>
    <t>Taux de rupture</t>
  </si>
  <si>
    <t>Taux d'abandon 
(90 jours)</t>
  </si>
  <si>
    <t>Taux d'abandon 
(180 jours)</t>
  </si>
  <si>
    <t>0 à 2 mois</t>
  </si>
  <si>
    <t>3 à 6 mois</t>
  </si>
  <si>
    <t>7 à 12 mois</t>
  </si>
  <si>
    <t>12 mois et plus</t>
  </si>
  <si>
    <t>Ensemble</t>
  </si>
  <si>
    <t>Durée prévue du contrat</t>
  </si>
  <si>
    <t>13 à 18 mois</t>
  </si>
  <si>
    <t>19 mois et plus</t>
  </si>
  <si>
    <t>Niveau de diplôme préparé</t>
  </si>
  <si>
    <t>Métier préparé</t>
  </si>
  <si>
    <t>Bâtiment</t>
  </si>
  <si>
    <t>Transport-Logistique</t>
  </si>
  <si>
    <t>Commerce-Gestion</t>
  </si>
  <si>
    <t>Hôtellerie-restauration</t>
  </si>
  <si>
    <t>Autres services</t>
  </si>
  <si>
    <t>En %</t>
  </si>
  <si>
    <t>Industrie</t>
  </si>
  <si>
    <t>Construction</t>
  </si>
  <si>
    <t>Total</t>
  </si>
  <si>
    <t>Tertiaire</t>
  </si>
  <si>
    <t>Aucun diplôme ni titre professionnel</t>
  </si>
  <si>
    <t>TOTAL</t>
  </si>
  <si>
    <t>Agriculture</t>
  </si>
  <si>
    <t>Spécialité de formation</t>
  </si>
  <si>
    <t>Secteur d'activité de l'employeur</t>
  </si>
  <si>
    <t>Sexe</t>
  </si>
  <si>
    <t>Commune</t>
  </si>
  <si>
    <t>Département</t>
  </si>
  <si>
    <t>Région</t>
  </si>
  <si>
    <t>Établissement public hospitalier</t>
  </si>
  <si>
    <t>Établissement public administratif local</t>
  </si>
  <si>
    <t>Autre employeur public</t>
  </si>
  <si>
    <t>Ensemble du secteur public</t>
  </si>
  <si>
    <t>Part
employeur</t>
  </si>
  <si>
    <t>Agriculture, sylviculture, pêche</t>
  </si>
  <si>
    <t>Taille de l'entreprise</t>
  </si>
  <si>
    <t>Plus de 250 salariés</t>
  </si>
  <si>
    <t>12 mois et moins</t>
  </si>
  <si>
    <t xml:space="preserve">Flux de nouveaux contrats enregistrés </t>
  </si>
  <si>
    <t>Niveau de formation préparée</t>
  </si>
  <si>
    <t>Mentions complémentaires</t>
  </si>
  <si>
    <t>Durée du contrat</t>
  </si>
  <si>
    <t>Situation avant le contrat</t>
  </si>
  <si>
    <t>Source : Dares, base de données issue du système Ari@ne de gestion informatisée des contrats d'apprentissage.</t>
  </si>
  <si>
    <t>Dont : industries extractives,  énergie, eau, gestion des déchets et dépollution</t>
  </si>
  <si>
    <t>fabrication de denrées alimentaires, de boissons et  de produits à base de tabac</t>
  </si>
  <si>
    <t>fabrication d'équipements électriques, électroniques, informatiques ; fabrication de machines</t>
  </si>
  <si>
    <t>fabrication de matériels de transport</t>
  </si>
  <si>
    <t>métallurgie &amp; fabrication des pièces métalliques sauf machines</t>
  </si>
  <si>
    <t xml:space="preserve">fabrication d'autres produits industriels  </t>
  </si>
  <si>
    <t xml:space="preserve">Tertiaire </t>
  </si>
  <si>
    <t>Dont : commerce, réparation d'automobiles et de motocycles</t>
  </si>
  <si>
    <t>hébergement et restauration</t>
  </si>
  <si>
    <t>transport et entreposage</t>
  </si>
  <si>
    <t>information et communication</t>
  </si>
  <si>
    <t>activités financières et d'assurance</t>
  </si>
  <si>
    <t>activités immobilières</t>
  </si>
  <si>
    <t>soutien aux entreprises</t>
  </si>
  <si>
    <t xml:space="preserve">enseignement, santé humaine et action sociale, admin. publique </t>
  </si>
  <si>
    <t>coiffure, soins de beauté</t>
  </si>
  <si>
    <t>autres activités de services</t>
  </si>
  <si>
    <t xml:space="preserve">I à III (bac+2 et plus) </t>
  </si>
  <si>
    <t>V (diplôme ou titre de niveau CAP-BEP)</t>
  </si>
  <si>
    <t>Aucun diplôme, ni titre professionnel</t>
  </si>
  <si>
    <t>* Y compris les mentions complémentaires.</t>
  </si>
  <si>
    <t>Âge</t>
  </si>
  <si>
    <t>Dont fabrication d'équipements électriques, électroniques, informatiques, de machines et de matériels de transport</t>
  </si>
  <si>
    <t>Dont commerce, réparation d'automobiles et de motocycles</t>
  </si>
  <si>
    <t>Dont soutien aux entreprises</t>
  </si>
  <si>
    <t>Dont information et communication, act. financières et d'assurance et immobilières</t>
  </si>
  <si>
    <t>Dont fabrication de denrées alimentaires, de boissons et de produits à base de tabac</t>
  </si>
  <si>
    <t xml:space="preserve">I à III
(bac+2 ou plus) </t>
  </si>
  <si>
    <t>Établissement public local d'enseignement
(collèges, lycées, etc.)</t>
  </si>
  <si>
    <t>Établissement public administratif de l'État</t>
  </si>
  <si>
    <t>V
(diplôme ou titre de niveau CAP-BEP)</t>
  </si>
  <si>
    <t>IV
(bac professionnel, brevet professionnel)</t>
  </si>
  <si>
    <t xml:space="preserve">Délai de rupture
</t>
  </si>
  <si>
    <t>Ratio abandon/rupture (en %)</t>
  </si>
  <si>
    <t>Délai de rupture</t>
  </si>
  <si>
    <t>Ratio abandon 
/ rupture (en %)</t>
  </si>
  <si>
    <t>Législation sur la rémunération des apprentis</t>
  </si>
  <si>
    <t>Avant 18 ans  (1)</t>
  </si>
  <si>
    <t xml:space="preserve">21 ans et plus </t>
  </si>
  <si>
    <t xml:space="preserve">Avant 18 ans </t>
  </si>
  <si>
    <t xml:space="preserve">De 18 à 20 ans </t>
  </si>
  <si>
    <t xml:space="preserve">Rémunération la première année </t>
  </si>
  <si>
    <t>De 18 à 20 ans*</t>
  </si>
  <si>
    <t xml:space="preserve">Rémunération la deuxième année </t>
  </si>
  <si>
    <t xml:space="preserve">Rémunération la troisième année </t>
  </si>
  <si>
    <t>25 % du Smic**</t>
  </si>
  <si>
    <t>37 % du Smic**</t>
  </si>
  <si>
    <t>53 % du Smic**</t>
  </si>
  <si>
    <t xml:space="preserve">* Certaines branches comme celle du bâtiment ont adopté une rémunération à 40 % du Smic la première année pour les moins de 18 ans. </t>
  </si>
  <si>
    <t>** Ou du salaire minimum conventionnel dans la branche professionnelle correspondant à l’emploi occupé, s’il est plus favorable que le Smic.</t>
  </si>
  <si>
    <t>65 % du Smic**</t>
  </si>
  <si>
    <t>78 % du Smic**</t>
  </si>
  <si>
    <t>41 % du Smic**</t>
  </si>
  <si>
    <t>61 % du Smic**</t>
  </si>
  <si>
    <t>49 % du Smic**</t>
  </si>
  <si>
    <t>De 0 à 4 salariés</t>
  </si>
  <si>
    <t>De 5 à 9 salariés</t>
  </si>
  <si>
    <t>De 10 à 49 salariés</t>
  </si>
  <si>
    <t>De 50 à 199 salariés</t>
  </si>
  <si>
    <t>De 200 à 250 salariés</t>
  </si>
  <si>
    <t>Services de l'État</t>
  </si>
  <si>
    <t>Collectivités territoriales</t>
  </si>
  <si>
    <t>Etablissements publics</t>
  </si>
  <si>
    <t>Taux d'abandon 
(360 jours)</t>
  </si>
  <si>
    <t>Âge de l'apprenti</t>
  </si>
  <si>
    <t>Moins de 18 ans</t>
  </si>
  <si>
    <t>Entre 18 et 20 ans</t>
  </si>
  <si>
    <t>21 ans et plus</t>
  </si>
  <si>
    <t>250 salariés et +</t>
  </si>
  <si>
    <t>De 0 à 49 salariés</t>
  </si>
  <si>
    <t>De 50 à 249 salariés</t>
  </si>
  <si>
    <t xml:space="preserve">Flux de contrats enregistrés </t>
  </si>
  <si>
    <t>13 à 24 mois</t>
  </si>
  <si>
    <t>Plus de 24 mois</t>
  </si>
  <si>
    <t>Taux d'abandon
(360 jours)</t>
  </si>
  <si>
    <t>Entre 6 mois et 12 mois</t>
  </si>
  <si>
    <t>Entre 13 et 23 mois</t>
  </si>
  <si>
    <t>24 mois</t>
  </si>
  <si>
    <t xml:space="preserve">Hommes </t>
  </si>
  <si>
    <t xml:space="preserve">Femmes </t>
  </si>
  <si>
    <t xml:space="preserve">15 ans </t>
  </si>
  <si>
    <t xml:space="preserve">16 ans </t>
  </si>
  <si>
    <t xml:space="preserve">17 ans </t>
  </si>
  <si>
    <t xml:space="preserve">18 ans </t>
  </si>
  <si>
    <t xml:space="preserve">19 ans </t>
  </si>
  <si>
    <t xml:space="preserve">20 ans </t>
  </si>
  <si>
    <t xml:space="preserve">21 ans </t>
  </si>
  <si>
    <t xml:space="preserve">22 ans et plus </t>
  </si>
  <si>
    <t xml:space="preserve">IV (bac général, bac techno, bac pro, BP) </t>
  </si>
  <si>
    <t xml:space="preserve">IV (bac pro, BP) </t>
  </si>
  <si>
    <t>V (CAP, BEP)</t>
  </si>
  <si>
    <t xml:space="preserve">Scolarité </t>
  </si>
  <si>
    <t xml:space="preserve">Autres </t>
  </si>
  <si>
    <t xml:space="preserve">En apprentissage </t>
  </si>
  <si>
    <t>Durée moyenne ( en mois)</t>
  </si>
  <si>
    <t>Niveau du diplôme ou titre le plus élevé à l'entrée</t>
  </si>
  <si>
    <t>Demandeur d'emploi</t>
  </si>
  <si>
    <t xml:space="preserve">Plus de 24 mois </t>
  </si>
  <si>
    <t>Source : Dares, base de données issue du système Ari@ne de gestion informatisée des contrats d'apprentissage et tableau de bord des politiques de l’emploi et de la formation professionnelle.</t>
  </si>
  <si>
    <t>Secteur d'activité de l'entreprise**</t>
  </si>
  <si>
    <t xml:space="preserve">I à III (bac + 2 et plus) </t>
  </si>
  <si>
    <t>IV (bac pro., BP)</t>
  </si>
  <si>
    <t>Source : Dares, base de données issue du traitement des Cerfa d'embauche et du système Ari@ne de gestion informatisée des contrats d'apprentissage.</t>
  </si>
  <si>
    <t xml:space="preserve">Source : Dares, base de données issue du système Ari@ne de gestion informatisée des contrats d'apprentissage et tableau de bord des politiques de l’emploi et de la formation professionnelle. </t>
  </si>
  <si>
    <t>Champ : secteur privé ; France entière.</t>
  </si>
  <si>
    <t>Champ : secteur public ; France entière.</t>
  </si>
  <si>
    <t xml:space="preserve">III et plus (bac + 2 et plus) </t>
  </si>
  <si>
    <t xml:space="preserve">Agriculture, sylviculture, pêche </t>
  </si>
  <si>
    <t xml:space="preserve">Industrie </t>
  </si>
  <si>
    <t>Graphique 2 : Nouveaux contrats d'apprentissage selon le niveau de formation préparé</t>
  </si>
  <si>
    <t>-</t>
  </si>
  <si>
    <t>Secteur Public*</t>
  </si>
  <si>
    <t>* Apprentissage dans le secteur public non industriel et commercial.</t>
  </si>
  <si>
    <t>Type de formation préparée</t>
  </si>
  <si>
    <t>Diplôme national ou diplôme d'Etat</t>
  </si>
  <si>
    <t>Titre professionnel homologué ou certifié</t>
  </si>
  <si>
    <t>Tableau 3 - Les entrées en contrats d'apprentissage par spécialité de formation, selon le secteur d'activité, en 2016</t>
  </si>
  <si>
    <t>Variation 2015/2016
(en points)</t>
  </si>
  <si>
    <t>Total Privé</t>
  </si>
  <si>
    <t>Total Public</t>
  </si>
  <si>
    <t xml:space="preserve">Lecture : les communes réalisent 39,0 % des embauches en contrat d'apprentissage du secteur public ; dans  22,6 % des cas, ces collectivités recrutent des jeunes sans diplôme, ni titre professionnel.  </t>
  </si>
  <si>
    <r>
      <t>Smic brut mensuel : 1 466,62 € (au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2016) </t>
    </r>
  </si>
  <si>
    <t>Tableau A - Taux de rupture par délai de rupture selon la durée prévue du contrat (campagne 2014-2015)</t>
  </si>
  <si>
    <t>6,3*</t>
  </si>
  <si>
    <t>27,4*</t>
  </si>
  <si>
    <t>Champ : contrats commencés au cours de la campagne 2014/2015 ; France entière.</t>
  </si>
  <si>
    <t>Tableau B - Taux de rupture et d'abandon par délai de rupture (campagne 2014-2015)</t>
  </si>
  <si>
    <t>Champ : primo-entrants, contrats commencés au cours de la campagne 2014/2015 ; France entière.</t>
  </si>
  <si>
    <t>Tableau C - Taux de rupture et d'abandon par âge, niveau de diplôme préparé, métier préparé et taille d'entreprise (campagne 2014-2015)</t>
  </si>
  <si>
    <t xml:space="preserve">Lecture : 37,8 % des primo-entrants de moins de 18 ans rompent précocement leur contrat. 27,4% abandonnent l’apprentissage 360 jours après leur rupture. </t>
  </si>
  <si>
    <t>Taux de rupture brut  (ensemble)</t>
  </si>
  <si>
    <t>V (CAP, BEP) *</t>
  </si>
  <si>
    <t>3,1*</t>
  </si>
  <si>
    <t>27,9*</t>
  </si>
  <si>
    <t>17,2*</t>
  </si>
  <si>
    <t>21,3*</t>
  </si>
  <si>
    <t>Dont : Technologies indus fond et de transformation</t>
  </si>
  <si>
    <t>Agriculture, pêche, forêts et espaces verts</t>
  </si>
  <si>
    <t>Transformation agroalimentaire, alimentation, cusine</t>
  </si>
  <si>
    <t>Mecanique, electricité, electronique</t>
  </si>
  <si>
    <t>Domaine de la production</t>
  </si>
  <si>
    <t>Autres productions</t>
  </si>
  <si>
    <t>Domaine des services</t>
  </si>
  <si>
    <t>Commerce et vente</t>
  </si>
  <si>
    <t>Acceuil, hotellerie, tourisme</t>
  </si>
  <si>
    <t>Coiffure et esthéthique</t>
  </si>
  <si>
    <t>Informatique, traitement de l'information, réseaux de transmission des données</t>
  </si>
  <si>
    <t>Secrétariat et bureautique</t>
  </si>
  <si>
    <t>Dont : Echange et gestion</t>
  </si>
  <si>
    <t>Mentions complémentaires (2)</t>
  </si>
  <si>
    <t xml:space="preserve">(1) Les répartitions sont estimées sur la base d'environ 95 % des contrats enregistrés. </t>
  </si>
  <si>
    <t>Indicateur de dispersion du salaire net</t>
  </si>
  <si>
    <t>D1</t>
  </si>
  <si>
    <t>Mediane</t>
  </si>
  <si>
    <t>D9</t>
  </si>
  <si>
    <t>Mediane/D1</t>
  </si>
  <si>
    <t>D9/D1</t>
  </si>
  <si>
    <t>D9/Mediane</t>
  </si>
  <si>
    <t>Hommes</t>
  </si>
  <si>
    <t>Femmes</t>
  </si>
  <si>
    <t xml:space="preserve">Secteur d'activité </t>
  </si>
  <si>
    <t>Cadres</t>
  </si>
  <si>
    <t>Professions intermédiaires</t>
  </si>
  <si>
    <t>Employés</t>
  </si>
  <si>
    <t>Ouvriers</t>
  </si>
  <si>
    <t>18 à 20 ans</t>
  </si>
  <si>
    <t xml:space="preserve">Ensemble </t>
  </si>
  <si>
    <t>Salaire mensuel net moyen en 2014 (en euros)</t>
  </si>
  <si>
    <t>Age de l'apprenti</t>
  </si>
  <si>
    <t>Secteur d'activité de l'entreprise</t>
  </si>
  <si>
    <t>Catégorie socioprofessionnelle de l'apprenti</t>
  </si>
  <si>
    <t>Source : DADS, traitement Dares.</t>
  </si>
  <si>
    <t>Champ: secteur privé.</t>
  </si>
  <si>
    <t>Lecture : en 2014, le salaire mensuel net moyen annualisé d'un apprenti de moins de 18 ans s'élevait à 504 euros et 10 % des apprentis de moins de 18 ans (D1) gagnaient moins de 356 euros par mois.</t>
  </si>
  <si>
    <t>Lecture : en 2014, le salaire mensuel net moyen annualisé d'un apprenti de sexe masculin de moins de 18 ans s'élevait à 522 euros. Au 31 décembre 2014,  les apprentis de moins de 18 ans représentent 24,6 % des apprentis de sexe masculin.</t>
  </si>
  <si>
    <t>Tableau 6 :  Salaire mensuel net moyen annualisé des apprentis en 2014 par tranche d'âge</t>
  </si>
  <si>
    <t>Part des les effectifs au 31/12/2014 (en %)</t>
  </si>
  <si>
    <t>Lecture : 96,2 %  des contrats d'apprentissage des entreprises du secteur de l'agriculture préparent à un diplôme dans le domaine de la production.</t>
  </si>
  <si>
    <t>Tableau 4  - Contrats d'apprentissage dans le secteur public par type d'employeur en 2016, selon le niveau de diplôme à l'entrée en contrat</t>
  </si>
  <si>
    <r>
      <t>* Les déciles partagent une population en 10 sous-populations de taille égale. Ainsi, le 1er décile de salaire (D1) est le seuil en-dessous duquel 10 % des salariés sont rémunérés, le 5ème décile de salaire (Médiane) partage la population en deux groupes égaux et le 9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décile (D9) est le seuil au-dessus duquel 10 % des salariés sont rémunérés. Trois indicateurs d’inégalités sont calculés : le ratio D9/D1qualifie les inégalités sur la totalité de la distribution, le ratio médiane/D1 sur le bas de la distribution et le ratio D9/médiane sur le haut de la distribution.</t>
    </r>
  </si>
  <si>
    <t>Tableau 7 : Salaire mensuel net moyen en 2014 selon les caractéristiques en fonction de l'apprenti et de l'employeur</t>
  </si>
  <si>
    <t>Lecture : 5,8 % des contrats dont la durée initialement prévue est entre 6 et 12 mois sont rompus prématurément dans les deux premiers mois du contrat. 14,5 % des contrats d'une durée initiale entre 6 et 12 mois sont rompus. 8,8 % de l'ensemble des contrats sont rompus dans les deux premiers mois.</t>
  </si>
  <si>
    <t>* données provisoires; 83 % des contrats de plus de 24 mois ne sont théoriquement pas terminés au moment de la rédaction de cette publication.</t>
  </si>
  <si>
    <t>Taux de rupture hors période d’essai et hors rupture en fin de contrat  (ensemble)</t>
  </si>
  <si>
    <t>Graphique 1: Les entrées en apprentissage selon le secteur d'activité de l'employeur</t>
  </si>
  <si>
    <r>
      <t>Tableau 1- Les employeurs utilisateurs des contrats d'apprentissage dans le secteur privé*</t>
    </r>
    <r>
      <rPr>
        <b/>
        <i/>
        <sz val="10"/>
        <rFont val="Arial"/>
        <family val="2"/>
      </rPr>
      <t xml:space="preserve"> </t>
    </r>
  </si>
  <si>
    <t xml:space="preserve">* Les répartitions sont estimées sur la base d'environ 96 % des contrats enregistrés.  
** Nomenclature agrégée fondée sur la Naf rév.2 : le soutien aux entreprises couvre les secteurs des activités scientifiques et techniques et de services administratifs et de soutien. </t>
  </si>
  <si>
    <t>0 à 9 salariés</t>
  </si>
  <si>
    <t>10 à 49 salariés</t>
  </si>
  <si>
    <t>50 salariés et plus</t>
  </si>
  <si>
    <t xml:space="preserve">Graphique : Part des entrées en apprentissage selon la taille de l'entreprise </t>
  </si>
  <si>
    <t>Lecture : en 2016, 55 % des employeurs ayant signé un nouveau contrat d'apprentissage sont des entreprises de moins de 10 salariés.</t>
  </si>
  <si>
    <t>Tableau 2 - Les bénéficiaires des nouveaux contrats d'apprentissage dans le secteur privé</t>
  </si>
  <si>
    <t>Tableau 5- Les bénéficiaires des nouveaux contrats d'apprentissage dans le secteur public en 2016</t>
  </si>
  <si>
    <t>Évolution des nouveaux contrats 2015/2016</t>
  </si>
  <si>
    <t>Lecture : en 2016, 49,5 % des apprentis sont des hommes. Leur nombre a augmenté de 11,9 % par rapport à 2015.</t>
  </si>
  <si>
    <t>(2) La mention complémentaire (MC) permet d’acquérir, généralement en un an, une spécialité après l’obtention d’un diplôme professionnel (CAP-BEP).</t>
  </si>
  <si>
    <t>Lecture : en 2016,  3,4 % des nouveaux apprentis ont signé un contrat dans le secteur de l'agriculture soit 2,7 % de moins qu'en 2015.</t>
  </si>
  <si>
    <t>Lecture : en 2016, 65,6 % des apprentis sont des hommes. Leur nombre a augmenté de 0,7 % par rapport à 2015.</t>
  </si>
  <si>
    <t>Lecture : 9,0 % des nouveaux apprentis de la campagne 2014/2015 rompent leur contrat d'apprentissage entre 0 et 2 mois après leur début du contrats; 7,5 % n'ont pas repris de nouveau contrat d'apprentissage 90 jours après la rupture, 180 jours après la rupture ils sont toujours 7,5 %, 360 jours après ils sont 7,0 %.</t>
  </si>
  <si>
    <t>Lecture : en 2016, 275 300 apprentis ont signé un contrat dans le secteur privé dont 161 000 dans le secteur tertiaire, 43 000 dans le secteur la construction, 62 000 dans l'industrie et 9 000 dans l'agriculture.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</si>
</sst>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+&quot;\ 0.0%"/>
    <numFmt numFmtId="166" formatCode="\ 0.0%"/>
    <numFmt numFmtId="167" formatCode="&quot;+&quot;#,##0.0"/>
    <numFmt numFmtId="168" formatCode="&quot;(2)&quot;\ #,##0.0"/>
    <numFmt numFmtId="169" formatCode="0.0"/>
    <numFmt numFmtId="170" formatCode="&quot;G       &quot;\ #,##0.0"/>
    <numFmt numFmtId="171" formatCode="&quot;R       &quot;\ #,##0.0"/>
    <numFmt numFmtId="172" formatCode="0.0%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&quot;+&quot;\ #,##0.0"/>
    <numFmt numFmtId="182" formatCode="0.0000"/>
    <numFmt numFmtId="183" formatCode="&quot;+&quot;\ 0%"/>
    <numFmt numFmtId="184" formatCode="\'\3\'#,##0.0"/>
    <numFmt numFmtId="185" formatCode="\(\3\)\ #,##0.0"/>
    <numFmt numFmtId="186" formatCode="\(\4\)\ #,##0.0"/>
    <numFmt numFmtId="187" formatCode="\(\2\)\ #,##0.0"/>
    <numFmt numFmtId="188" formatCode="\(\5\)\ #,##0.0"/>
    <numFmt numFmtId="189" formatCode="\(\6\)\ #,##0.0"/>
    <numFmt numFmtId="190" formatCode="\(\7\)\ 0.0"/>
    <numFmt numFmtId="191" formatCode="\(\9\)\ 0.0"/>
    <numFmt numFmtId="192" formatCode="&quot;Vrai&quot;;&quot;Vrai&quot;;&quot;Faux&quot;"/>
    <numFmt numFmtId="193" formatCode="&quot;Actif&quot;;&quot;Actif&quot;;&quot;Inactif&quot;"/>
    <numFmt numFmtId="194" formatCode="\(\10\)\ 0.0"/>
    <numFmt numFmtId="195" formatCode="&quot;(9)&quot;\ 0.0"/>
    <numFmt numFmtId="196" formatCode="&quot;(10)&quot;\ 0.0"/>
    <numFmt numFmtId="197" formatCode="\(\8\)\ 0.0"/>
    <numFmt numFmtId="198" formatCode="&quot;(8)&quot;\ 0.0"/>
    <numFmt numFmtId="199" formatCode="_-* #,##0\ _€_-;\-* #,##0\ _€_-;_-* &quot;-&quot;??\ _€_-;_-@_-"/>
    <numFmt numFmtId="200" formatCode="_-* #,##0.0\ _€_-;\-* #,##0.0\ _€_-;_-* &quot;-&quot;??\ _€_-;_-@_-"/>
    <numFmt numFmtId="201" formatCode="0.0000000"/>
    <numFmt numFmtId="202" formatCode="0.000000"/>
    <numFmt numFmtId="203" formatCode="0.00000"/>
    <numFmt numFmtId="204" formatCode="0.000"/>
    <numFmt numFmtId="205" formatCode="#,##0.000"/>
    <numFmt numFmtId="206" formatCode="#,##0.0000"/>
    <numFmt numFmtId="207" formatCode="0.00000000"/>
    <numFmt numFmtId="208" formatCode="0.000000000"/>
    <numFmt numFmtId="209" formatCode="###,###,##0.0;\-\ ###,###,##0.0;\-"/>
    <numFmt numFmtId="210" formatCode="###\ ###\ ##0.0;\-###\ ###\ ##0.0;\-"/>
    <numFmt numFmtId="211" formatCode="###\ ###\ ###;\-\ ###\ ###\ ###;\-"/>
    <numFmt numFmtId="212" formatCode="###,###,###;\-\ ###,###,###;\-"/>
    <numFmt numFmtId="213" formatCode="0.000%"/>
    <numFmt numFmtId="214" formatCode="0&quot; F&quot;;\ \-0&quot; F&quot;"/>
    <numFmt numFmtId="215" formatCode="&quot; F&quot;#,##0_);\(&quot; F&quot;#,##0\)"/>
    <numFmt numFmtId="216" formatCode="#,##0_)"/>
    <numFmt numFmtId="217" formatCode="#,##0.0_)"/>
    <numFmt numFmtId="218" formatCode="\ 0.00%"/>
    <numFmt numFmtId="219" formatCode="\ 0%"/>
    <numFmt numFmtId="220" formatCode="#,##0.0%"/>
    <numFmt numFmtId="221" formatCode="[$€-2]\ #,##0.00_);[Red]\([$€-2]\ #,##0.00\)"/>
    <numFmt numFmtId="222" formatCode="_-* #,##0.000\ _€_-;\-* #,##0.000\ _€_-;_-* &quot;-&quot;??\ _€_-;_-@_-"/>
    <numFmt numFmtId="223" formatCode="_-* #,##0.0\ _€_-;\-* #,##0.0\ _€_-;_-* &quot;-&quot;?\ _€_-;_-@_-"/>
    <numFmt numFmtId="224" formatCode="0.0000000000"/>
  </numFmts>
  <fonts count="7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10"/>
      <name val="Arial"/>
      <family val="2"/>
    </font>
    <font>
      <sz val="10"/>
      <color indexed="53"/>
      <name val="Arial"/>
      <family val="2"/>
    </font>
    <font>
      <i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8"/>
      <color indexed="53"/>
      <name val="Arial"/>
      <family val="2"/>
    </font>
    <font>
      <sz val="4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sz val="8"/>
      <color rgb="FFFF0000"/>
      <name val="Arial"/>
      <family val="2"/>
    </font>
    <font>
      <sz val="10"/>
      <color theme="9" tint="-0.24997000396251678"/>
      <name val="Arial"/>
      <family val="2"/>
    </font>
    <font>
      <i/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b/>
      <sz val="8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Alignment="1">
      <alignment/>
    </xf>
    <xf numFmtId="164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9" fontId="1" fillId="0" borderId="11" xfId="0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0" fontId="63" fillId="0" borderId="22" xfId="0" applyFont="1" applyFill="1" applyBorder="1" applyAlignment="1">
      <alignment/>
    </xf>
    <xf numFmtId="0" fontId="6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199" fontId="1" fillId="0" borderId="18" xfId="0" applyNumberFormat="1" applyFont="1" applyBorder="1" applyAlignment="1">
      <alignment/>
    </xf>
    <xf numFmtId="199" fontId="1" fillId="0" borderId="10" xfId="0" applyNumberFormat="1" applyFon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/>
    </xf>
    <xf numFmtId="0" fontId="65" fillId="0" borderId="0" xfId="0" applyFont="1" applyAlignment="1" quotePrefix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223" fontId="66" fillId="0" borderId="0" xfId="0" applyNumberFormat="1" applyFont="1" applyAlignment="1">
      <alignment horizontal="center"/>
    </xf>
    <xf numFmtId="1" fontId="66" fillId="0" borderId="0" xfId="0" applyNumberFormat="1" applyFont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9" fontId="1" fillId="0" borderId="18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169" fontId="66" fillId="0" borderId="0" xfId="0" applyNumberFormat="1" applyFont="1" applyAlignment="1">
      <alignment/>
    </xf>
    <xf numFmtId="169" fontId="67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2" fontId="0" fillId="0" borderId="0" xfId="56" applyNumberFormat="1" applyFont="1" applyAlignment="1">
      <alignment/>
    </xf>
    <xf numFmtId="172" fontId="1" fillId="0" borderId="0" xfId="56" applyNumberFormat="1" applyFont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172" fontId="7" fillId="33" borderId="17" xfId="56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/>
    </xf>
    <xf numFmtId="3" fontId="2" fillId="33" borderId="16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64" fontId="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 indent="2"/>
    </xf>
    <xf numFmtId="0" fontId="3" fillId="33" borderId="12" xfId="0" applyFont="1" applyFill="1" applyBorder="1" applyAlignment="1">
      <alignment horizontal="left" wrapText="1" indent="2"/>
    </xf>
    <xf numFmtId="164" fontId="1" fillId="33" borderId="11" xfId="0" applyNumberFormat="1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wrapText="1"/>
    </xf>
    <xf numFmtId="164" fontId="1" fillId="33" borderId="17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27" xfId="0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3" fontId="2" fillId="33" borderId="3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169" fontId="2" fillId="33" borderId="31" xfId="56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center"/>
    </xf>
    <xf numFmtId="164" fontId="1" fillId="33" borderId="32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33" xfId="0" applyFont="1" applyFill="1" applyBorder="1" applyAlignment="1">
      <alignment/>
    </xf>
    <xf numFmtId="164" fontId="1" fillId="33" borderId="21" xfId="0" applyNumberFormat="1" applyFont="1" applyFill="1" applyBorder="1" applyAlignment="1">
      <alignment horizontal="center"/>
    </xf>
    <xf numFmtId="164" fontId="1" fillId="33" borderId="34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169" fontId="1" fillId="33" borderId="12" xfId="0" applyNumberFormat="1" applyFont="1" applyFill="1" applyBorder="1" applyAlignment="1">
      <alignment horizontal="center"/>
    </xf>
    <xf numFmtId="169" fontId="1" fillId="33" borderId="11" xfId="0" applyNumberFormat="1" applyFont="1" applyFill="1" applyBorder="1" applyAlignment="1">
      <alignment horizontal="center"/>
    </xf>
    <xf numFmtId="169" fontId="1" fillId="33" borderId="21" xfId="0" applyNumberFormat="1" applyFont="1" applyFill="1" applyBorder="1" applyAlignment="1">
      <alignment horizontal="center"/>
    </xf>
    <xf numFmtId="164" fontId="1" fillId="33" borderId="30" xfId="0" applyNumberFormat="1" applyFont="1" applyFill="1" applyBorder="1" applyAlignment="1">
      <alignment horizontal="center"/>
    </xf>
    <xf numFmtId="169" fontId="1" fillId="33" borderId="17" xfId="0" applyNumberFormat="1" applyFont="1" applyFill="1" applyBorder="1" applyAlignment="1">
      <alignment horizontal="center"/>
    </xf>
    <xf numFmtId="169" fontId="1" fillId="33" borderId="30" xfId="0" applyNumberFormat="1" applyFont="1" applyFill="1" applyBorder="1" applyAlignment="1">
      <alignment horizontal="center"/>
    </xf>
    <xf numFmtId="164" fontId="1" fillId="33" borderId="31" xfId="0" applyNumberFormat="1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164" fontId="1" fillId="33" borderId="36" xfId="0" applyNumberFormat="1" applyFont="1" applyFill="1" applyBorder="1" applyAlignment="1">
      <alignment horizontal="center"/>
    </xf>
    <xf numFmtId="169" fontId="1" fillId="33" borderId="36" xfId="0" applyNumberFormat="1" applyFont="1" applyFill="1" applyBorder="1" applyAlignment="1">
      <alignment horizontal="center"/>
    </xf>
    <xf numFmtId="169" fontId="1" fillId="33" borderId="37" xfId="0" applyNumberFormat="1" applyFont="1" applyFill="1" applyBorder="1" applyAlignment="1">
      <alignment horizontal="center"/>
    </xf>
    <xf numFmtId="164" fontId="1" fillId="33" borderId="38" xfId="0" applyNumberFormat="1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1" fontId="2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vertical="top" wrapText="1" shrinkToFi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/>
    </xf>
    <xf numFmtId="3" fontId="2" fillId="33" borderId="39" xfId="0" applyNumberFormat="1" applyFont="1" applyFill="1" applyBorder="1" applyAlignment="1">
      <alignment horizontal="center"/>
    </xf>
    <xf numFmtId="169" fontId="1" fillId="33" borderId="40" xfId="57" applyNumberFormat="1" applyFont="1" applyFill="1" applyBorder="1" applyAlignment="1">
      <alignment horizontal="center"/>
    </xf>
    <xf numFmtId="164" fontId="1" fillId="33" borderId="28" xfId="0" applyNumberFormat="1" applyFont="1" applyFill="1" applyBorder="1" applyAlignment="1">
      <alignment horizontal="center"/>
    </xf>
    <xf numFmtId="164" fontId="1" fillId="33" borderId="33" xfId="0" applyNumberFormat="1" applyFont="1" applyFill="1" applyBorder="1" applyAlignment="1">
      <alignment horizontal="center"/>
    </xf>
    <xf numFmtId="169" fontId="1" fillId="33" borderId="28" xfId="0" applyNumberFormat="1" applyFont="1" applyFill="1" applyBorder="1" applyAlignment="1">
      <alignment horizontal="center"/>
    </xf>
    <xf numFmtId="169" fontId="1" fillId="33" borderId="33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169" fontId="1" fillId="33" borderId="41" xfId="0" applyNumberFormat="1" applyFont="1" applyFill="1" applyBorder="1" applyAlignment="1">
      <alignment horizontal="center"/>
    </xf>
    <xf numFmtId="164" fontId="1" fillId="33" borderId="42" xfId="0" applyNumberFormat="1" applyFont="1" applyFill="1" applyBorder="1" applyAlignment="1">
      <alignment horizontal="center"/>
    </xf>
    <xf numFmtId="169" fontId="1" fillId="33" borderId="29" xfId="0" applyNumberFormat="1" applyFont="1" applyFill="1" applyBorder="1" applyAlignment="1">
      <alignment horizontal="center"/>
    </xf>
    <xf numFmtId="169" fontId="1" fillId="33" borderId="3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left" indent="4"/>
    </xf>
    <xf numFmtId="0" fontId="0" fillId="33" borderId="0" xfId="0" applyFont="1" applyFill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169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69" fontId="0" fillId="33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169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172" fontId="9" fillId="33" borderId="17" xfId="56" applyNumberFormat="1" applyFont="1" applyFill="1" applyBorder="1" applyAlignment="1">
      <alignment horizontal="center"/>
    </xf>
    <xf numFmtId="169" fontId="9" fillId="33" borderId="17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169" fontId="0" fillId="34" borderId="10" xfId="0" applyNumberFormat="1" applyFont="1" applyFill="1" applyBorder="1" applyAlignment="1">
      <alignment horizontal="center"/>
    </xf>
    <xf numFmtId="169" fontId="9" fillId="34" borderId="10" xfId="0" applyNumberFormat="1" applyFont="1" applyFill="1" applyBorder="1" applyAlignment="1">
      <alignment horizontal="center"/>
    </xf>
    <xf numFmtId="0" fontId="0" fillId="33" borderId="44" xfId="0" applyFont="1" applyFill="1" applyBorder="1" applyAlignment="1">
      <alignment/>
    </xf>
    <xf numFmtId="169" fontId="0" fillId="34" borderId="44" xfId="0" applyNumberFormat="1" applyFont="1" applyFill="1" applyBorder="1" applyAlignment="1">
      <alignment horizontal="center"/>
    </xf>
    <xf numFmtId="169" fontId="9" fillId="34" borderId="4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9" fontId="1" fillId="33" borderId="0" xfId="0" applyNumberFormat="1" applyFont="1" applyFill="1" applyAlignment="1">
      <alignment horizontal="center"/>
    </xf>
    <xf numFmtId="0" fontId="9" fillId="33" borderId="23" xfId="0" applyFont="1" applyFill="1" applyBorder="1" applyAlignment="1">
      <alignment horizontal="center"/>
    </xf>
    <xf numFmtId="169" fontId="0" fillId="33" borderId="10" xfId="56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69" fontId="9" fillId="33" borderId="17" xfId="56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wrapText="1"/>
    </xf>
    <xf numFmtId="1" fontId="2" fillId="33" borderId="30" xfId="0" applyNumberFormat="1" applyFont="1" applyFill="1" applyBorder="1" applyAlignment="1">
      <alignment horizontal="center"/>
    </xf>
    <xf numFmtId="169" fontId="2" fillId="33" borderId="4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 wrapText="1" indent="1"/>
    </xf>
    <xf numFmtId="1" fontId="1" fillId="33" borderId="12" xfId="0" applyNumberFormat="1" applyFont="1" applyFill="1" applyBorder="1" applyAlignment="1">
      <alignment horizontal="center"/>
    </xf>
    <xf numFmtId="169" fontId="1" fillId="33" borderId="50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left" indent="1"/>
    </xf>
    <xf numFmtId="0" fontId="1" fillId="33" borderId="1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left" indent="1"/>
    </xf>
    <xf numFmtId="0" fontId="1" fillId="33" borderId="28" xfId="0" applyFont="1" applyFill="1" applyBorder="1" applyAlignment="1">
      <alignment horizontal="left" wrapText="1" indent="1"/>
    </xf>
    <xf numFmtId="0" fontId="2" fillId="33" borderId="51" xfId="0" applyFont="1" applyFill="1" applyBorder="1" applyAlignment="1">
      <alignment/>
    </xf>
    <xf numFmtId="169" fontId="2" fillId="33" borderId="52" xfId="0" applyNumberFormat="1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1" fontId="2" fillId="33" borderId="52" xfId="0" applyNumberFormat="1" applyFont="1" applyFill="1" applyBorder="1" applyAlignment="1">
      <alignment horizontal="center"/>
    </xf>
    <xf numFmtId="1" fontId="2" fillId="33" borderId="54" xfId="0" applyNumberFormat="1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2" fillId="0" borderId="17" xfId="0" applyFont="1" applyBorder="1" applyAlignment="1">
      <alignment horizontal="center" vertical="center"/>
    </xf>
    <xf numFmtId="169" fontId="70" fillId="33" borderId="0" xfId="0" applyNumberFormat="1" applyFont="1" applyFill="1" applyBorder="1" applyAlignment="1">
      <alignment/>
    </xf>
    <xf numFmtId="1" fontId="70" fillId="33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169" fontId="1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/>
    </xf>
    <xf numFmtId="169" fontId="6" fillId="33" borderId="18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0" fontId="2" fillId="33" borderId="3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 indent="1"/>
    </xf>
    <xf numFmtId="1" fontId="6" fillId="33" borderId="17" xfId="0" applyNumberFormat="1" applyFont="1" applyFill="1" applyBorder="1" applyAlignment="1">
      <alignment horizontal="center"/>
    </xf>
    <xf numFmtId="0" fontId="0" fillId="0" borderId="0" xfId="55">
      <alignment/>
      <protection/>
    </xf>
    <xf numFmtId="0" fontId="7" fillId="33" borderId="17" xfId="55" applyFont="1" applyFill="1" applyBorder="1" applyAlignment="1">
      <alignment horizontal="center" vertical="center" wrapText="1"/>
      <protection/>
    </xf>
    <xf numFmtId="0" fontId="7" fillId="33" borderId="17" xfId="55" applyFont="1" applyFill="1" applyBorder="1" applyAlignment="1">
      <alignment horizontal="center" vertical="center"/>
      <protection/>
    </xf>
    <xf numFmtId="0" fontId="7" fillId="33" borderId="17" xfId="55" applyFont="1" applyFill="1" applyBorder="1">
      <alignment/>
      <protection/>
    </xf>
    <xf numFmtId="169" fontId="0" fillId="33" borderId="18" xfId="55" applyNumberFormat="1" applyFont="1" applyFill="1" applyBorder="1" applyAlignment="1">
      <alignment horizontal="center"/>
      <protection/>
    </xf>
    <xf numFmtId="169" fontId="0" fillId="33" borderId="10" xfId="55" applyNumberFormat="1" applyFont="1" applyFill="1" applyBorder="1" applyAlignment="1">
      <alignment horizontal="center"/>
      <protection/>
    </xf>
    <xf numFmtId="1" fontId="0" fillId="33" borderId="18" xfId="55" applyNumberFormat="1" applyFont="1" applyFill="1" applyBorder="1" applyAlignment="1">
      <alignment horizontal="center"/>
      <protection/>
    </xf>
    <xf numFmtId="1" fontId="0" fillId="33" borderId="10" xfId="55" applyNumberFormat="1" applyFont="1" applyFill="1" applyBorder="1" applyAlignment="1">
      <alignment horizontal="center"/>
      <protection/>
    </xf>
    <xf numFmtId="169" fontId="7" fillId="33" borderId="17" xfId="55" applyNumberFormat="1" applyFont="1" applyFill="1" applyBorder="1" applyAlignment="1">
      <alignment horizontal="center"/>
      <protection/>
    </xf>
    <xf numFmtId="1" fontId="7" fillId="33" borderId="17" xfId="55" applyNumberFormat="1" applyFont="1" applyFill="1" applyBorder="1" applyAlignment="1">
      <alignment horizontal="center"/>
      <protection/>
    </xf>
    <xf numFmtId="0" fontId="15" fillId="33" borderId="0" xfId="0" applyFont="1" applyFill="1" applyAlignment="1">
      <alignment/>
    </xf>
    <xf numFmtId="0" fontId="13" fillId="33" borderId="12" xfId="55" applyFont="1" applyFill="1" applyBorder="1" applyAlignment="1">
      <alignment vertical="top"/>
      <protection/>
    </xf>
    <xf numFmtId="169" fontId="0" fillId="33" borderId="12" xfId="55" applyNumberFormat="1" applyFont="1" applyFill="1" applyBorder="1" applyAlignment="1">
      <alignment horizontal="center"/>
      <protection/>
    </xf>
    <xf numFmtId="169" fontId="0" fillId="33" borderId="22" xfId="55" applyNumberFormat="1" applyFont="1" applyFill="1" applyBorder="1" applyAlignment="1">
      <alignment horizontal="center"/>
      <protection/>
    </xf>
    <xf numFmtId="0" fontId="7" fillId="33" borderId="30" xfId="55" applyFont="1" applyFill="1" applyBorder="1">
      <alignment/>
      <protection/>
    </xf>
    <xf numFmtId="1" fontId="7" fillId="33" borderId="30" xfId="55" applyNumberFormat="1" applyFont="1" applyFill="1" applyBorder="1" applyAlignment="1">
      <alignment horizontal="center"/>
      <protection/>
    </xf>
    <xf numFmtId="1" fontId="7" fillId="33" borderId="55" xfId="55" applyNumberFormat="1" applyFont="1" applyFill="1" applyBorder="1" applyAlignment="1">
      <alignment horizontal="center"/>
      <protection/>
    </xf>
    <xf numFmtId="0" fontId="14" fillId="0" borderId="0" xfId="55" applyFont="1">
      <alignment/>
      <protection/>
    </xf>
    <xf numFmtId="164" fontId="15" fillId="33" borderId="17" xfId="0" applyNumberFormat="1" applyFont="1" applyFill="1" applyBorder="1" applyAlignment="1">
      <alignment horizontal="left" vertical="center" wrapText="1"/>
    </xf>
    <xf numFmtId="0" fontId="14" fillId="33" borderId="17" xfId="55" applyFont="1" applyFill="1" applyBorder="1" applyAlignment="1">
      <alignment horizontal="center" vertical="center" wrapText="1"/>
      <protection/>
    </xf>
    <xf numFmtId="0" fontId="15" fillId="33" borderId="11" xfId="55" applyFont="1" applyFill="1" applyBorder="1" applyAlignment="1">
      <alignment horizontal="left" vertical="center"/>
      <protection/>
    </xf>
    <xf numFmtId="0" fontId="14" fillId="33" borderId="55" xfId="55" applyFont="1" applyFill="1" applyBorder="1" applyAlignment="1">
      <alignment horizontal="center" vertical="center" wrapText="1"/>
      <protection/>
    </xf>
    <xf numFmtId="0" fontId="14" fillId="33" borderId="30" xfId="55" applyFont="1" applyFill="1" applyBorder="1" applyAlignment="1">
      <alignment horizontal="center" vertical="center" wrapText="1"/>
      <protection/>
    </xf>
    <xf numFmtId="0" fontId="14" fillId="33" borderId="43" xfId="55" applyFont="1" applyFill="1" applyBorder="1" applyAlignment="1">
      <alignment horizontal="center" vertical="center" wrapText="1"/>
      <protection/>
    </xf>
    <xf numFmtId="0" fontId="14" fillId="33" borderId="18" xfId="55" applyFont="1" applyFill="1" applyBorder="1" applyAlignment="1">
      <alignment horizontal="left" vertical="center"/>
      <protection/>
    </xf>
    <xf numFmtId="1" fontId="14" fillId="33" borderId="18" xfId="55" applyNumberFormat="1" applyFont="1" applyFill="1" applyBorder="1" applyAlignment="1">
      <alignment horizontal="center" vertical="center" wrapText="1"/>
      <protection/>
    </xf>
    <xf numFmtId="1" fontId="14" fillId="33" borderId="25" xfId="55" applyNumberFormat="1" applyFont="1" applyFill="1" applyBorder="1" applyAlignment="1">
      <alignment horizontal="center" vertical="center" wrapText="1"/>
      <protection/>
    </xf>
    <xf numFmtId="169" fontId="14" fillId="33" borderId="16" xfId="55" applyNumberFormat="1" applyFont="1" applyFill="1" applyBorder="1" applyAlignment="1">
      <alignment horizontal="center" vertical="center" wrapText="1"/>
      <protection/>
    </xf>
    <xf numFmtId="169" fontId="14" fillId="33" borderId="18" xfId="55" applyNumberFormat="1" applyFont="1" applyFill="1" applyBorder="1" applyAlignment="1">
      <alignment horizontal="center" vertical="center" wrapText="1"/>
      <protection/>
    </xf>
    <xf numFmtId="169" fontId="14" fillId="33" borderId="26" xfId="55" applyNumberFormat="1" applyFont="1" applyFill="1" applyBorder="1" applyAlignment="1">
      <alignment horizontal="center" vertical="center" wrapText="1"/>
      <protection/>
    </xf>
    <xf numFmtId="0" fontId="14" fillId="33" borderId="18" xfId="55" applyFont="1" applyFill="1" applyBorder="1" applyAlignment="1">
      <alignment horizontal="center" vertical="center" wrapText="1"/>
      <protection/>
    </xf>
    <xf numFmtId="0" fontId="14" fillId="33" borderId="11" xfId="55" applyFont="1" applyFill="1" applyBorder="1" applyAlignment="1">
      <alignment horizontal="left" vertical="center"/>
      <protection/>
    </xf>
    <xf numFmtId="1" fontId="14" fillId="33" borderId="11" xfId="55" applyNumberFormat="1" applyFont="1" applyFill="1" applyBorder="1" applyAlignment="1">
      <alignment horizontal="center" vertical="center" wrapText="1"/>
      <protection/>
    </xf>
    <xf numFmtId="1" fontId="14" fillId="33" borderId="23" xfId="55" applyNumberFormat="1" applyFont="1" applyFill="1" applyBorder="1" applyAlignment="1">
      <alignment horizontal="center" vertical="center" wrapText="1"/>
      <protection/>
    </xf>
    <xf numFmtId="169" fontId="14" fillId="33" borderId="21" xfId="55" applyNumberFormat="1" applyFont="1" applyFill="1" applyBorder="1" applyAlignment="1">
      <alignment horizontal="center" vertical="center" wrapText="1"/>
      <protection/>
    </xf>
    <xf numFmtId="169" fontId="14" fillId="33" borderId="11" xfId="55" applyNumberFormat="1" applyFont="1" applyFill="1" applyBorder="1" applyAlignment="1">
      <alignment horizontal="center" vertical="center" wrapText="1"/>
      <protection/>
    </xf>
    <xf numFmtId="169" fontId="14" fillId="33" borderId="24" xfId="55" applyNumberFormat="1" applyFont="1" applyFill="1" applyBorder="1" applyAlignment="1">
      <alignment horizontal="center" vertical="center" wrapText="1"/>
      <protection/>
    </xf>
    <xf numFmtId="0" fontId="14" fillId="33" borderId="11" xfId="55" applyFont="1" applyFill="1" applyBorder="1" applyAlignment="1">
      <alignment horizontal="center" vertical="center" wrapText="1"/>
      <protection/>
    </xf>
    <xf numFmtId="0" fontId="16" fillId="33" borderId="30" xfId="55" applyFont="1" applyFill="1" applyBorder="1" applyAlignment="1">
      <alignment vertical="top" wrapText="1" shrinkToFit="1"/>
      <protection/>
    </xf>
    <xf numFmtId="0" fontId="13" fillId="33" borderId="12" xfId="55" applyFont="1" applyFill="1" applyBorder="1" applyAlignment="1">
      <alignment vertical="top" wrapText="1"/>
      <protection/>
    </xf>
    <xf numFmtId="1" fontId="14" fillId="33" borderId="10" xfId="55" applyNumberFormat="1" applyFont="1" applyFill="1" applyBorder="1" applyAlignment="1">
      <alignment horizontal="center" vertical="center" wrapText="1"/>
      <protection/>
    </xf>
    <xf numFmtId="1" fontId="14" fillId="33" borderId="0" xfId="55" applyNumberFormat="1" applyFont="1" applyFill="1" applyBorder="1" applyAlignment="1">
      <alignment horizontal="center" vertical="center" wrapText="1"/>
      <protection/>
    </xf>
    <xf numFmtId="169" fontId="14" fillId="33" borderId="12" xfId="55" applyNumberFormat="1" applyFont="1" applyFill="1" applyBorder="1" applyAlignment="1">
      <alignment horizontal="center" vertical="center" wrapText="1"/>
      <protection/>
    </xf>
    <xf numFmtId="169" fontId="14" fillId="33" borderId="10" xfId="55" applyNumberFormat="1" applyFont="1" applyFill="1" applyBorder="1" applyAlignment="1">
      <alignment horizontal="center" vertical="center" wrapText="1"/>
      <protection/>
    </xf>
    <xf numFmtId="169" fontId="14" fillId="33" borderId="22" xfId="55" applyNumberFormat="1" applyFont="1" applyFill="1" applyBorder="1" applyAlignment="1">
      <alignment horizontal="center" vertical="center" wrapText="1"/>
      <protection/>
    </xf>
    <xf numFmtId="0" fontId="14" fillId="33" borderId="10" xfId="55" applyFont="1" applyFill="1" applyBorder="1" applyAlignment="1">
      <alignment horizontal="center" vertical="center" wrapText="1"/>
      <protection/>
    </xf>
    <xf numFmtId="0" fontId="14" fillId="33" borderId="17" xfId="55" applyFont="1" applyFill="1" applyBorder="1" applyAlignment="1">
      <alignment horizontal="center"/>
      <protection/>
    </xf>
    <xf numFmtId="0" fontId="14" fillId="33" borderId="55" xfId="55" applyFont="1" applyFill="1" applyBorder="1" applyAlignment="1">
      <alignment horizontal="center"/>
      <protection/>
    </xf>
    <xf numFmtId="0" fontId="14" fillId="33" borderId="17" xfId="55" applyFont="1" applyFill="1" applyBorder="1" applyAlignment="1">
      <alignment horizontal="center" wrapText="1"/>
      <protection/>
    </xf>
    <xf numFmtId="0" fontId="14" fillId="33" borderId="30" xfId="55" applyFont="1" applyFill="1" applyBorder="1" applyAlignment="1">
      <alignment horizontal="center"/>
      <protection/>
    </xf>
    <xf numFmtId="0" fontId="14" fillId="33" borderId="43" xfId="55" applyFont="1" applyFill="1" applyBorder="1" applyAlignment="1">
      <alignment horizontal="center" wrapText="1"/>
      <protection/>
    </xf>
    <xf numFmtId="0" fontId="16" fillId="33" borderId="12" xfId="55" applyFont="1" applyFill="1" applyBorder="1" applyAlignment="1">
      <alignment vertical="top" wrapText="1" shrinkToFit="1"/>
      <protection/>
    </xf>
    <xf numFmtId="1" fontId="15" fillId="33" borderId="10" xfId="55" applyNumberFormat="1" applyFont="1" applyFill="1" applyBorder="1" applyAlignment="1">
      <alignment horizontal="center"/>
      <protection/>
    </xf>
    <xf numFmtId="1" fontId="15" fillId="33" borderId="0" xfId="55" applyNumberFormat="1" applyFont="1" applyFill="1" applyBorder="1" applyAlignment="1">
      <alignment horizontal="center"/>
      <protection/>
    </xf>
    <xf numFmtId="169" fontId="15" fillId="33" borderId="12" xfId="55" applyNumberFormat="1" applyFont="1" applyFill="1" applyBorder="1" applyAlignment="1">
      <alignment horizontal="center"/>
      <protection/>
    </xf>
    <xf numFmtId="169" fontId="15" fillId="33" borderId="10" xfId="55" applyNumberFormat="1" applyFont="1" applyFill="1" applyBorder="1" applyAlignment="1">
      <alignment horizontal="center"/>
      <protection/>
    </xf>
    <xf numFmtId="169" fontId="15" fillId="33" borderId="22" xfId="55" applyNumberFormat="1" applyFont="1" applyFill="1" applyBorder="1" applyAlignment="1">
      <alignment horizontal="center"/>
      <protection/>
    </xf>
    <xf numFmtId="0" fontId="17" fillId="33" borderId="12" xfId="55" applyFont="1" applyFill="1" applyBorder="1" applyAlignment="1">
      <alignment vertical="top" wrapText="1" shrinkToFit="1"/>
      <protection/>
    </xf>
    <xf numFmtId="1" fontId="14" fillId="33" borderId="10" xfId="55" applyNumberFormat="1" applyFont="1" applyFill="1" applyBorder="1" applyAlignment="1">
      <alignment horizontal="center"/>
      <protection/>
    </xf>
    <xf numFmtId="1" fontId="14" fillId="33" borderId="0" xfId="55" applyNumberFormat="1" applyFont="1" applyFill="1" applyBorder="1" applyAlignment="1">
      <alignment horizontal="center"/>
      <protection/>
    </xf>
    <xf numFmtId="169" fontId="14" fillId="33" borderId="12" xfId="55" applyNumberFormat="1" applyFont="1" applyFill="1" applyBorder="1" applyAlignment="1">
      <alignment horizontal="center"/>
      <protection/>
    </xf>
    <xf numFmtId="169" fontId="14" fillId="33" borderId="10" xfId="55" applyNumberFormat="1" applyFont="1" applyFill="1" applyBorder="1" applyAlignment="1">
      <alignment horizontal="center"/>
      <protection/>
    </xf>
    <xf numFmtId="169" fontId="14" fillId="33" borderId="22" xfId="55" applyNumberFormat="1" applyFont="1" applyFill="1" applyBorder="1" applyAlignment="1">
      <alignment horizontal="center"/>
      <protection/>
    </xf>
    <xf numFmtId="0" fontId="17" fillId="33" borderId="12" xfId="55" applyFont="1" applyFill="1" applyBorder="1" applyAlignment="1">
      <alignment horizontal="left" vertical="top" wrapText="1" indent="1" shrinkToFit="1"/>
      <protection/>
    </xf>
    <xf numFmtId="1" fontId="15" fillId="33" borderId="17" xfId="55" applyNumberFormat="1" applyFont="1" applyFill="1" applyBorder="1" applyAlignment="1">
      <alignment horizontal="center"/>
      <protection/>
    </xf>
    <xf numFmtId="1" fontId="15" fillId="33" borderId="55" xfId="55" applyNumberFormat="1" applyFont="1" applyFill="1" applyBorder="1" applyAlignment="1">
      <alignment horizontal="center"/>
      <protection/>
    </xf>
    <xf numFmtId="1" fontId="15" fillId="33" borderId="30" xfId="55" applyNumberFormat="1" applyFont="1" applyFill="1" applyBorder="1" applyAlignment="1">
      <alignment horizontal="center"/>
      <protection/>
    </xf>
    <xf numFmtId="0" fontId="15" fillId="33" borderId="30" xfId="55" applyFont="1" applyFill="1" applyBorder="1" applyAlignment="1">
      <alignment horizontal="center"/>
      <protection/>
    </xf>
    <xf numFmtId="0" fontId="15" fillId="33" borderId="17" xfId="55" applyFont="1" applyFill="1" applyBorder="1" applyAlignment="1">
      <alignment horizontal="center"/>
      <protection/>
    </xf>
    <xf numFmtId="0" fontId="15" fillId="33" borderId="43" xfId="55" applyFont="1" applyFill="1" applyBorder="1" applyAlignment="1">
      <alignment horizontal="center"/>
      <protection/>
    </xf>
    <xf numFmtId="0" fontId="14" fillId="33" borderId="0" xfId="55" applyFont="1" applyFill="1">
      <alignment/>
      <protection/>
    </xf>
    <xf numFmtId="2" fontId="14" fillId="0" borderId="0" xfId="55" applyNumberFormat="1" applyFont="1">
      <alignment/>
      <protection/>
    </xf>
    <xf numFmtId="1" fontId="0" fillId="33" borderId="12" xfId="55" applyNumberFormat="1" applyFont="1" applyFill="1" applyBorder="1" applyAlignment="1">
      <alignment horizontal="center" vertical="top" wrapText="1"/>
      <protection/>
    </xf>
    <xf numFmtId="1" fontId="0" fillId="33" borderId="10" xfId="55" applyNumberFormat="1" applyFont="1" applyFill="1" applyBorder="1" applyAlignment="1">
      <alignment horizontal="center" vertical="top" wrapText="1"/>
      <protection/>
    </xf>
    <xf numFmtId="1" fontId="0" fillId="33" borderId="0" xfId="55" applyNumberFormat="1" applyFont="1" applyFill="1" applyBorder="1" applyAlignment="1">
      <alignment horizontal="center" vertical="top" wrapText="1"/>
      <protection/>
    </xf>
    <xf numFmtId="1" fontId="0" fillId="33" borderId="12" xfId="55" applyNumberFormat="1" applyFont="1" applyFill="1" applyBorder="1" applyAlignment="1">
      <alignment horizontal="center" wrapText="1"/>
      <protection/>
    </xf>
    <xf numFmtId="1" fontId="0" fillId="33" borderId="10" xfId="55" applyNumberFormat="1" applyFont="1" applyFill="1" applyBorder="1" applyAlignment="1">
      <alignment horizontal="center" wrapText="1"/>
      <protection/>
    </xf>
    <xf numFmtId="1" fontId="0" fillId="33" borderId="0" xfId="55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/>
    </xf>
    <xf numFmtId="0" fontId="0" fillId="33" borderId="56" xfId="0" applyFont="1" applyFill="1" applyBorder="1" applyAlignment="1">
      <alignment wrapText="1"/>
    </xf>
    <xf numFmtId="169" fontId="0" fillId="34" borderId="56" xfId="0" applyNumberFormat="1" applyFont="1" applyFill="1" applyBorder="1" applyAlignment="1">
      <alignment horizontal="center" vertical="center"/>
    </xf>
    <xf numFmtId="169" fontId="9" fillId="34" borderId="56" xfId="0" applyNumberFormat="1" applyFont="1" applyFill="1" applyBorder="1" applyAlignment="1">
      <alignment horizontal="center" vertical="center"/>
    </xf>
    <xf numFmtId="169" fontId="7" fillId="33" borderId="30" xfId="55" applyNumberFormat="1" applyFont="1" applyFill="1" applyBorder="1" applyAlignment="1">
      <alignment horizontal="center"/>
      <protection/>
    </xf>
    <xf numFmtId="169" fontId="7" fillId="33" borderId="43" xfId="55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30" xfId="0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3" fontId="1" fillId="0" borderId="18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wrapText="1" shrinkToFit="1"/>
    </xf>
    <xf numFmtId="0" fontId="1" fillId="33" borderId="0" xfId="0" applyFont="1" applyFill="1" applyAlignment="1">
      <alignment horizontal="left" wrapText="1"/>
    </xf>
    <xf numFmtId="0" fontId="2" fillId="33" borderId="23" xfId="0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left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left" wrapText="1" shrinkToFit="1"/>
    </xf>
    <xf numFmtId="0" fontId="1" fillId="33" borderId="0" xfId="0" applyFont="1" applyFill="1" applyAlignment="1">
      <alignment horizontal="left" wrapText="1" shrinkToFi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45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top" wrapText="1" shrinkToFit="1"/>
    </xf>
    <xf numFmtId="0" fontId="7" fillId="33" borderId="17" xfId="55" applyFont="1" applyFill="1" applyBorder="1" applyAlignment="1">
      <alignment horizontal="center" vertical="center" wrapText="1"/>
      <protection/>
    </xf>
    <xf numFmtId="0" fontId="1" fillId="33" borderId="0" xfId="55" applyFont="1" applyFill="1" applyAlignment="1">
      <alignment wrapText="1"/>
      <protection/>
    </xf>
    <xf numFmtId="0" fontId="15" fillId="33" borderId="18" xfId="55" applyFont="1" applyFill="1" applyBorder="1" applyAlignment="1">
      <alignment horizontal="center" vertical="center" wrapText="1"/>
      <protection/>
    </xf>
    <xf numFmtId="0" fontId="15" fillId="33" borderId="11" xfId="55" applyFont="1" applyFill="1" applyBorder="1" applyAlignment="1">
      <alignment horizontal="center" vertical="center" wrapText="1"/>
      <protection/>
    </xf>
    <xf numFmtId="0" fontId="7" fillId="33" borderId="18" xfId="55" applyFont="1" applyFill="1" applyBorder="1" applyAlignment="1">
      <alignment horizontal="center" vertical="center" wrapText="1"/>
      <protection/>
    </xf>
    <xf numFmtId="0" fontId="7" fillId="33" borderId="11" xfId="55" applyFont="1" applyFill="1" applyBorder="1" applyAlignment="1">
      <alignment horizontal="center" vertical="center" wrapText="1"/>
      <protection/>
    </xf>
    <xf numFmtId="0" fontId="15" fillId="33" borderId="18" xfId="55" applyFont="1" applyFill="1" applyBorder="1" applyAlignment="1">
      <alignment horizontal="center" vertical="center"/>
      <protection/>
    </xf>
    <xf numFmtId="0" fontId="15" fillId="33" borderId="11" xfId="55" applyFont="1" applyFill="1" applyBorder="1" applyAlignment="1">
      <alignment horizontal="center" vertical="center"/>
      <protection/>
    </xf>
    <xf numFmtId="0" fontId="14" fillId="33" borderId="0" xfId="55" applyFont="1" applyFill="1" applyBorder="1" applyAlignment="1">
      <alignment wrapText="1"/>
      <protection/>
    </xf>
    <xf numFmtId="0" fontId="14" fillId="33" borderId="0" xfId="55" applyFont="1" applyFill="1" applyAlignment="1">
      <alignment wrapText="1"/>
      <protection/>
    </xf>
    <xf numFmtId="0" fontId="15" fillId="33" borderId="30" xfId="55" applyFont="1" applyFill="1" applyBorder="1" applyAlignment="1">
      <alignment horizontal="center" vertical="center"/>
      <protection/>
    </xf>
    <xf numFmtId="0" fontId="15" fillId="33" borderId="55" xfId="55" applyFont="1" applyFill="1" applyBorder="1" applyAlignment="1">
      <alignment horizontal="center" vertical="center"/>
      <protection/>
    </xf>
    <xf numFmtId="0" fontId="15" fillId="33" borderId="43" xfId="55" applyFont="1" applyFill="1" applyBorder="1" applyAlignment="1">
      <alignment horizontal="center" vertical="center"/>
      <protection/>
    </xf>
    <xf numFmtId="0" fontId="15" fillId="33" borderId="30" xfId="55" applyFont="1" applyFill="1" applyBorder="1" applyAlignment="1">
      <alignment horizontal="center" vertical="center" wrapText="1"/>
      <protection/>
    </xf>
    <xf numFmtId="0" fontId="15" fillId="33" borderId="55" xfId="55" applyFont="1" applyFill="1" applyBorder="1" applyAlignment="1">
      <alignment horizontal="center" vertical="center" wrapText="1"/>
      <protection/>
    </xf>
    <xf numFmtId="0" fontId="15" fillId="33" borderId="43" xfId="55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/>
    </xf>
    <xf numFmtId="0" fontId="0" fillId="34" borderId="18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7" fillId="34" borderId="30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7" fillId="33" borderId="16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  <xf numFmtId="0" fontId="7" fillId="33" borderId="55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7050953"/>
        <c:axId val="42131986"/>
      </c:barChart>
      <c:catAx>
        <c:axId val="270509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 val="autoZero"/>
        <c:auto val="0"/>
        <c:lblOffset val="100"/>
        <c:tickLblSkip val="3"/>
        <c:noMultiLvlLbl val="0"/>
      </c:catAx>
      <c:valAx>
        <c:axId val="42131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8607987"/>
        <c:axId val="56145292"/>
      </c:barChart>
      <c:catAx>
        <c:axId val="286079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292"/>
        <c:crosses val="autoZero"/>
        <c:auto val="0"/>
        <c:lblOffset val="100"/>
        <c:tickLblSkip val="3"/>
        <c:noMultiLvlLbl val="0"/>
      </c:catAx>
      <c:valAx>
        <c:axId val="561452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07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5545581"/>
        <c:axId val="51474774"/>
      </c:barChart>
      <c:catAx>
        <c:axId val="355455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774"/>
        <c:crosses val="autoZero"/>
        <c:auto val="0"/>
        <c:lblOffset val="100"/>
        <c:tickLblSkip val="3"/>
        <c:noMultiLvlLbl val="0"/>
      </c:catAx>
      <c:valAx>
        <c:axId val="514747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0619783"/>
        <c:axId val="8707136"/>
      </c:barChart>
      <c:catAx>
        <c:axId val="606197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 val="autoZero"/>
        <c:auto val="0"/>
        <c:lblOffset val="100"/>
        <c:tickLblSkip val="3"/>
        <c:noMultiLvlLbl val="0"/>
      </c:catAx>
      <c:valAx>
        <c:axId val="87071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1255361"/>
        <c:axId val="34189386"/>
      </c:barChart>
      <c:catAx>
        <c:axId val="112553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 val="autoZero"/>
        <c:auto val="0"/>
        <c:lblOffset val="100"/>
        <c:tickLblSkip val="3"/>
        <c:noMultiLvlLbl val="0"/>
      </c:catAx>
      <c:valAx>
        <c:axId val="34189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55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9269019"/>
        <c:axId val="17876852"/>
      </c:barChart>
      <c:catAx>
        <c:axId val="392690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76852"/>
        <c:crosses val="autoZero"/>
        <c:auto val="0"/>
        <c:lblOffset val="100"/>
        <c:tickLblSkip val="3"/>
        <c:noMultiLvlLbl val="0"/>
      </c:catAx>
      <c:valAx>
        <c:axId val="17876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6673941"/>
        <c:axId val="38738878"/>
      </c:barChart>
      <c:catAx>
        <c:axId val="266739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 val="autoZero"/>
        <c:auto val="0"/>
        <c:lblOffset val="100"/>
        <c:tickLblSkip val="3"/>
        <c:noMultiLvlLbl val="0"/>
      </c:catAx>
      <c:valAx>
        <c:axId val="38738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73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3105583"/>
        <c:axId val="50841384"/>
      </c:barChart>
      <c:catAx>
        <c:axId val="131055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384"/>
        <c:crosses val="autoZero"/>
        <c:auto val="0"/>
        <c:lblOffset val="100"/>
        <c:tickLblSkip val="3"/>
        <c:noMultiLvlLbl val="0"/>
      </c:catAx>
      <c:valAx>
        <c:axId val="50841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05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3643555"/>
        <c:axId val="57247676"/>
      </c:barChart>
      <c:catAx>
        <c:axId val="436435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 val="autoZero"/>
        <c:auto val="0"/>
        <c:lblOffset val="100"/>
        <c:tickLblSkip val="3"/>
        <c:noMultiLvlLbl val="0"/>
      </c:catAx>
      <c:valAx>
        <c:axId val="57247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43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5467037"/>
        <c:axId val="6550150"/>
      </c:barChart>
      <c:catAx>
        <c:axId val="454670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 val="autoZero"/>
        <c:auto val="0"/>
        <c:lblOffset val="100"/>
        <c:tickLblSkip val="3"/>
        <c:noMultiLvlLbl val="0"/>
      </c:catAx>
      <c:valAx>
        <c:axId val="6550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8951351"/>
        <c:axId val="60800112"/>
      </c:barChart>
      <c:catAx>
        <c:axId val="589513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 val="autoZero"/>
        <c:auto val="0"/>
        <c:lblOffset val="100"/>
        <c:tickLblSkip val="3"/>
        <c:noMultiLvlLbl val="0"/>
      </c:catAx>
      <c:valAx>
        <c:axId val="608001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0330097"/>
        <c:axId val="25862010"/>
      </c:barChart>
      <c:catAx>
        <c:axId val="103300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 val="autoZero"/>
        <c:auto val="0"/>
        <c:lblOffset val="100"/>
        <c:tickLblSkip val="3"/>
        <c:noMultiLvlLbl val="0"/>
      </c:catAx>
      <c:valAx>
        <c:axId val="25862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1431499"/>
        <c:axId val="14448036"/>
      </c:barChart>
      <c:catAx>
        <c:axId val="314314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48036"/>
        <c:crosses val="autoZero"/>
        <c:auto val="0"/>
        <c:lblOffset val="100"/>
        <c:tickLblSkip val="3"/>
        <c:noMultiLvlLbl val="0"/>
      </c:catAx>
      <c:valAx>
        <c:axId val="14448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31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2923461"/>
        <c:axId val="29440238"/>
      </c:barChart>
      <c:catAx>
        <c:axId val="629234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238"/>
        <c:crosses val="autoZero"/>
        <c:auto val="0"/>
        <c:lblOffset val="100"/>
        <c:tickLblSkip val="3"/>
        <c:noMultiLvlLbl val="0"/>
      </c:catAx>
      <c:valAx>
        <c:axId val="29440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23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3635551"/>
        <c:axId val="35849048"/>
      </c:barChart>
      <c:catAx>
        <c:axId val="636355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49048"/>
        <c:crosses val="autoZero"/>
        <c:auto val="0"/>
        <c:lblOffset val="100"/>
        <c:tickLblSkip val="3"/>
        <c:noMultiLvlLbl val="0"/>
      </c:catAx>
      <c:valAx>
        <c:axId val="35849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4205977"/>
        <c:axId val="18091746"/>
      </c:barChart>
      <c:catAx>
        <c:axId val="542059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91746"/>
        <c:crosses val="autoZero"/>
        <c:auto val="0"/>
        <c:lblOffset val="100"/>
        <c:tickLblSkip val="3"/>
        <c:noMultiLvlLbl val="0"/>
      </c:catAx>
      <c:valAx>
        <c:axId val="180917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Graphique 1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2" name="Graphique 2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3" name="Graphique 3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4" name="Graphique 4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5" name="Graphique 5"/>
        <xdr:cNvGraphicFramePr/>
      </xdr:nvGraphicFramePr>
      <xdr:xfrm>
        <a:off x="3067050" y="7124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6" name="Graphique 6"/>
        <xdr:cNvGraphicFramePr/>
      </xdr:nvGraphicFramePr>
      <xdr:xfrm>
        <a:off x="3067050" y="71247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7" name="Graphique 7"/>
        <xdr:cNvGraphicFramePr/>
      </xdr:nvGraphicFramePr>
      <xdr:xfrm>
        <a:off x="3067050" y="71247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8" name="Graphique 8"/>
        <xdr:cNvGraphicFramePr/>
      </xdr:nvGraphicFramePr>
      <xdr:xfrm>
        <a:off x="3067050" y="71247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9" name="Graphique 9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0" name="Graphique 10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1" name="Graphique 11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2" name="Graphique 12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3" name="Graphique 13"/>
        <xdr:cNvGraphicFramePr/>
      </xdr:nvGraphicFramePr>
      <xdr:xfrm>
        <a:off x="3067050" y="71247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4" name="Graphique 14"/>
        <xdr:cNvGraphicFramePr/>
      </xdr:nvGraphicFramePr>
      <xdr:xfrm>
        <a:off x="3067050" y="71247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5" name="Graphique 15"/>
        <xdr:cNvGraphicFramePr/>
      </xdr:nvGraphicFramePr>
      <xdr:xfrm>
        <a:off x="3067050" y="71247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6" name="Graphique 16"/>
        <xdr:cNvGraphicFramePr/>
      </xdr:nvGraphicFramePr>
      <xdr:xfrm>
        <a:off x="3067050" y="71247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ublier\Dares%20Analyses-Dares%20R&#233;sultats\Pesonel-%20apprentissage\pour%20PAO\Sorties\Rupture_primo_14_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se.pesonel\Documents\Apprentissage\Internet\Caracteristiques_des_entrees_en_apprentissage_de_1992_a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5">
          <cell r="C5">
            <v>16252</v>
          </cell>
          <cell r="E5">
            <v>13658</v>
          </cell>
          <cell r="G5">
            <v>13500</v>
          </cell>
          <cell r="I5">
            <v>12687</v>
          </cell>
        </row>
        <row r="6">
          <cell r="C6">
            <v>7961</v>
          </cell>
          <cell r="E6">
            <v>6703</v>
          </cell>
          <cell r="G6">
            <v>6462</v>
          </cell>
          <cell r="I6">
            <v>6082</v>
          </cell>
        </row>
        <row r="7">
          <cell r="C7">
            <v>16124</v>
          </cell>
          <cell r="E7">
            <v>11499</v>
          </cell>
          <cell r="G7">
            <v>10927</v>
          </cell>
          <cell r="I7">
            <v>10787</v>
          </cell>
        </row>
        <row r="8">
          <cell r="C8">
            <v>11060</v>
          </cell>
          <cell r="E8">
            <v>7766</v>
          </cell>
          <cell r="G8">
            <v>7560</v>
          </cell>
          <cell r="I8">
            <v>7372</v>
          </cell>
        </row>
        <row r="9">
          <cell r="B9">
            <v>129434</v>
          </cell>
          <cell r="C9">
            <v>51397</v>
          </cell>
          <cell r="D9">
            <v>138803</v>
          </cell>
          <cell r="E9">
            <v>42028</v>
          </cell>
          <cell r="F9">
            <v>139980</v>
          </cell>
          <cell r="G9">
            <v>40851</v>
          </cell>
          <cell r="H9">
            <v>141501</v>
          </cell>
          <cell r="I9">
            <v>39330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ez-moi"/>
      <sheetName val="Entrées en apprentissage"/>
    </sheetNames>
    <sheetDataSet>
      <sheetData sheetId="1">
        <row r="49">
          <cell r="F49">
            <v>2.222210029025904</v>
          </cell>
          <cell r="G49">
            <v>2.097991217217228</v>
          </cell>
          <cell r="H49">
            <v>2.4110085058702095</v>
          </cell>
          <cell r="I49">
            <v>2.3569902555714797</v>
          </cell>
          <cell r="J49">
            <v>2.5381341452048836</v>
          </cell>
          <cell r="K49">
            <v>2.4659459887542567</v>
          </cell>
          <cell r="L49">
            <v>2.4299606788181065</v>
          </cell>
          <cell r="M49">
            <v>2.514990181562339</v>
          </cell>
          <cell r="N49">
            <v>2.39102508378971</v>
          </cell>
          <cell r="O49">
            <v>2.332845385959845</v>
          </cell>
          <cell r="P49">
            <v>2.0422995857257065</v>
          </cell>
          <cell r="Q49">
            <v>4.068790873357605</v>
          </cell>
          <cell r="R49">
            <v>2.5994094217287196</v>
          </cell>
        </row>
        <row r="50">
          <cell r="F50">
            <v>22.57381303806289</v>
          </cell>
          <cell r="G50">
            <v>23.60040993399638</v>
          </cell>
          <cell r="H50">
            <v>23.334014097334535</v>
          </cell>
          <cell r="I50">
            <v>23.258762793225248</v>
          </cell>
          <cell r="J50">
            <v>22.93744239750639</v>
          </cell>
          <cell r="K50">
            <v>22.54395343311951</v>
          </cell>
          <cell r="L50">
            <v>21.850010063473515</v>
          </cell>
          <cell r="M50">
            <v>21.45197366348486</v>
          </cell>
          <cell r="N50">
            <v>21.038219698067284</v>
          </cell>
          <cell r="O50">
            <v>20.831109827325378</v>
          </cell>
          <cell r="P50">
            <v>20.636759682432462</v>
          </cell>
          <cell r="Q50">
            <v>21.217482499594997</v>
          </cell>
          <cell r="R50">
            <v>20.924243198716614</v>
          </cell>
        </row>
        <row r="51">
          <cell r="F51">
            <v>19.661894859287464</v>
          </cell>
          <cell r="G51">
            <v>19.99543337776055</v>
          </cell>
          <cell r="H51">
            <v>20.40856879488213</v>
          </cell>
          <cell r="I51">
            <v>20.77710352323159</v>
          </cell>
          <cell r="J51">
            <v>21.59329791750805</v>
          </cell>
          <cell r="K51">
            <v>21.144670151263167</v>
          </cell>
          <cell r="L51">
            <v>21.189748020441122</v>
          </cell>
          <cell r="M51">
            <v>21.996975711180415</v>
          </cell>
          <cell r="N51">
            <v>23.154936107328098</v>
          </cell>
          <cell r="O51">
            <v>22.79628115560299</v>
          </cell>
          <cell r="P51">
            <v>22.959944934438635</v>
          </cell>
          <cell r="Q51">
            <v>23.71315535925923</v>
          </cell>
          <cell r="R51">
            <v>24.622238299512045</v>
          </cell>
        </row>
        <row r="57">
          <cell r="S57">
            <v>2.424292181745678</v>
          </cell>
          <cell r="T57">
            <v>2.747874320329891</v>
          </cell>
          <cell r="U57">
            <v>2.7690332943715803</v>
          </cell>
          <cell r="V57">
            <v>2.966957876251846</v>
          </cell>
          <cell r="W57">
            <v>2.8598778991019187</v>
          </cell>
          <cell r="X57">
            <v>3.271</v>
          </cell>
          <cell r="Y57">
            <v>3.5304</v>
          </cell>
          <cell r="Z57">
            <v>3.3975</v>
          </cell>
        </row>
        <row r="58">
          <cell r="S58">
            <v>20.080848834572652</v>
          </cell>
          <cell r="T58">
            <v>20.48032048396972</v>
          </cell>
          <cell r="U58">
            <v>20.688332269653575</v>
          </cell>
          <cell r="V58">
            <v>21.20221309487946</v>
          </cell>
          <cell r="W58">
            <v>22.070313275791527</v>
          </cell>
          <cell r="X58">
            <v>22.064</v>
          </cell>
          <cell r="Y58">
            <v>22.144</v>
          </cell>
          <cell r="Z58">
            <v>22.423</v>
          </cell>
        </row>
        <row r="59">
          <cell r="S59">
            <v>21.83504961178485</v>
          </cell>
          <cell r="T59">
            <v>21.387358237338166</v>
          </cell>
          <cell r="U59">
            <v>20.407951065950535</v>
          </cell>
          <cell r="V59">
            <v>19.662157694031553</v>
          </cell>
          <cell r="W59">
            <v>18.703204254862786</v>
          </cell>
          <cell r="X59">
            <v>16.867</v>
          </cell>
          <cell r="Y59">
            <v>15.949</v>
          </cell>
          <cell r="Z59">
            <v>15.745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0" sqref="A10"/>
    </sheetView>
  </sheetViews>
  <sheetFormatPr defaultColWidth="11.421875" defaultRowHeight="12.75"/>
  <cols>
    <col min="1" max="1" width="140.7109375" style="0" customWidth="1"/>
  </cols>
  <sheetData>
    <row r="1" ht="12.75">
      <c r="A1" s="9" t="s">
        <v>231</v>
      </c>
    </row>
    <row r="3" spans="1:22" ht="12.75">
      <c r="A3" s="46"/>
      <c r="B3" s="219">
        <v>1996</v>
      </c>
      <c r="C3" s="219">
        <v>1997</v>
      </c>
      <c r="D3" s="219">
        <v>1998</v>
      </c>
      <c r="E3" s="219">
        <v>1999</v>
      </c>
      <c r="F3" s="219">
        <v>2000</v>
      </c>
      <c r="G3" s="219">
        <v>2001</v>
      </c>
      <c r="H3" s="219">
        <v>2002</v>
      </c>
      <c r="I3" s="219">
        <v>2003</v>
      </c>
      <c r="J3" s="219">
        <v>2004</v>
      </c>
      <c r="K3" s="219">
        <v>2005</v>
      </c>
      <c r="L3" s="219">
        <v>2006</v>
      </c>
      <c r="M3" s="219">
        <v>2007</v>
      </c>
      <c r="N3" s="219">
        <v>2008</v>
      </c>
      <c r="O3" s="219">
        <v>2009</v>
      </c>
      <c r="P3" s="219">
        <v>2010</v>
      </c>
      <c r="Q3" s="219">
        <v>2011</v>
      </c>
      <c r="R3" s="219">
        <v>2012</v>
      </c>
      <c r="S3" s="219">
        <v>2013</v>
      </c>
      <c r="T3" s="219">
        <v>2014</v>
      </c>
      <c r="U3" s="219">
        <v>2015</v>
      </c>
      <c r="V3" s="219">
        <v>2016</v>
      </c>
    </row>
    <row r="4" spans="1:22" ht="12.75">
      <c r="A4" s="47" t="s">
        <v>154</v>
      </c>
      <c r="B4" s="327">
        <f>'[2]Entrées en apprentissage'!F49/100*B$8</f>
        <v>4403.731392420344</v>
      </c>
      <c r="C4" s="327">
        <f>'[2]Entrées en apprentissage'!G49/100*C$8</f>
        <v>4445.223791039863</v>
      </c>
      <c r="D4" s="327">
        <f>'[2]Entrées en apprentissage'!H49/100*D$8</f>
        <v>5274.490978037081</v>
      </c>
      <c r="E4" s="327">
        <f>'[2]Entrées en apprentissage'!I49/100*E$8</f>
        <v>5383.884281581485</v>
      </c>
      <c r="F4" s="327">
        <f>'[2]Entrées en apprentissage'!J49/100*F$8</f>
        <v>6037.611979247568</v>
      </c>
      <c r="G4" s="327">
        <f>'[2]Entrées en apprentissage'!K49/100*G$8</f>
        <v>5913.486437792033</v>
      </c>
      <c r="H4" s="327">
        <f>'[2]Entrées en apprentissage'!L49/100*H$8</f>
        <v>5754.778677217769</v>
      </c>
      <c r="I4" s="327">
        <f>'[2]Entrées en apprentissage'!M49/100*I$8</f>
        <v>5869.00623759569</v>
      </c>
      <c r="J4" s="327">
        <f>'[2]Entrées en apprentissage'!N49/100*J$8</f>
        <v>5899.065355973458</v>
      </c>
      <c r="K4" s="327">
        <f>'[2]Entrées en apprentissage'!O49/100*K$8</f>
        <v>6138.602691707016</v>
      </c>
      <c r="L4" s="327">
        <f>'[2]Entrées en apprentissage'!P49/100*L$8</f>
        <v>5597.984010465875</v>
      </c>
      <c r="M4" s="327">
        <f>'[2]Entrées en apprentissage'!Q49/100*M$8</f>
        <v>11298.666064135467</v>
      </c>
      <c r="N4" s="327">
        <f>'[2]Entrées en apprentissage'!R49/100*N$8</f>
        <v>7763.006267521735</v>
      </c>
      <c r="O4" s="327">
        <f>'[2]Entrées en apprentissage'!S57/100*O$8</f>
        <v>6982.155426802093</v>
      </c>
      <c r="P4" s="327">
        <f>'[2]Entrées en apprentissage'!T57/100*P$8</f>
        <v>7906.1565157099585</v>
      </c>
      <c r="Q4" s="327">
        <f>'[2]Entrées en apprentissage'!U57/100*Q$8</f>
        <v>8169.866593045685</v>
      </c>
      <c r="R4" s="327">
        <f>'[2]Entrées en apprentissage'!V57/100*R$8</f>
        <v>9084.379973401714</v>
      </c>
      <c r="S4" s="327">
        <f>'[2]Entrées en apprentissage'!W57/100*S$8</f>
        <v>8098.716629792778</v>
      </c>
      <c r="T4" s="327">
        <f>'[2]Entrées en apprentissage'!X57/100*T$8</f>
        <v>8867.909969999999</v>
      </c>
      <c r="U4" s="327">
        <f>'[2]Entrées en apprentissage'!Y57/100*U$8</f>
        <v>9605.406408</v>
      </c>
      <c r="V4" s="327">
        <f>'[2]Entrées en apprentissage'!Z57/100*V$8</f>
        <v>9351.89055</v>
      </c>
    </row>
    <row r="5" spans="1:22" ht="12.75">
      <c r="A5" s="47" t="s">
        <v>155</v>
      </c>
      <c r="B5" s="69">
        <f>'[2]Entrées en apprentissage'!F50/100*B$8</f>
        <v>44734.299559398845</v>
      </c>
      <c r="C5" s="69">
        <f>'[2]Entrées en apprentissage'!G50/100*C$8</f>
        <v>50004.54856815153</v>
      </c>
      <c r="D5" s="69">
        <f>'[2]Entrées en apprentissage'!H50/100*D$8</f>
        <v>51047.122620315844</v>
      </c>
      <c r="E5" s="69">
        <f>'[2]Entrées en apprentissage'!I50/100*E$8</f>
        <v>53128.131147540975</v>
      </c>
      <c r="F5" s="69">
        <f>'[2]Entrées en apprentissage'!J50/100*F$8</f>
        <v>54562.670477492306</v>
      </c>
      <c r="G5" s="69">
        <f>'[2]Entrées en apprentissage'!K50/100*G$8</f>
        <v>54061.75296982657</v>
      </c>
      <c r="H5" s="69">
        <f>'[2]Entrées en apprentissage'!L50/100*H$8</f>
        <v>51746.50483292179</v>
      </c>
      <c r="I5" s="69">
        <f>'[2]Entrées en apprentissage'!M50/100*I$8</f>
        <v>50060.54026084491</v>
      </c>
      <c r="J5" s="69">
        <f>'[2]Entrées en apprentissage'!N50/100*J$8</f>
        <v>51904.864492480665</v>
      </c>
      <c r="K5" s="69">
        <f>'[2]Entrées en apprentissage'!O50/100*K$8</f>
        <v>54814.56577742745</v>
      </c>
      <c r="L5" s="69">
        <f>'[2]Entrées en apprentissage'!P50/100*L$8</f>
        <v>56565.77102474103</v>
      </c>
      <c r="M5" s="69">
        <f>'[2]Entrées en apprentissage'!Q50/100*M$8</f>
        <v>58919.03932795034</v>
      </c>
      <c r="N5" s="69">
        <f>'[2]Entrées en apprentissage'!R50/100*N$8</f>
        <v>62489.20610080723</v>
      </c>
      <c r="O5" s="69">
        <f>'[2]Entrées en apprentissage'!S58/100*O$8</f>
        <v>57834.451111476</v>
      </c>
      <c r="P5" s="69">
        <f>'[2]Entrées en apprentissage'!T58/100*P$8</f>
        <v>58925.77329327283</v>
      </c>
      <c r="Q5" s="69">
        <f>'[2]Entrées en apprentissage'!U58/100*Q$8</f>
        <v>61039.6830616767</v>
      </c>
      <c r="R5" s="69">
        <f>'[2]Entrées en apprentissage'!V58/100*R$8</f>
        <v>64917.99616455667</v>
      </c>
      <c r="S5" s="69">
        <f>'[2]Entrées en apprentissage'!W58/100*S$8</f>
        <v>62499.59594691748</v>
      </c>
      <c r="T5" s="69">
        <f>'[2]Entrées en apprentissage'!X58/100*T$8</f>
        <v>59817.04848</v>
      </c>
      <c r="U5" s="69">
        <f>'[2]Entrées en apprentissage'!Y58/100*U$8</f>
        <v>60248.730879999996</v>
      </c>
      <c r="V5" s="69">
        <f>'[2]Entrées en apprentissage'!Z58/100*V$8</f>
        <v>61721.101339999994</v>
      </c>
    </row>
    <row r="6" spans="1:22" ht="12.75">
      <c r="A6" s="47" t="s">
        <v>20</v>
      </c>
      <c r="B6" s="69">
        <f>'[2]Entrées en apprentissage'!F51/100*B$8</f>
        <v>38963.78042370138</v>
      </c>
      <c r="C6" s="69">
        <f>'[2]Entrées en apprentissage'!G51/100*C$8</f>
        <v>42366.324240799055</v>
      </c>
      <c r="D6" s="69">
        <f>'[2]Entrées en apprentissage'!H51/100*D$8</f>
        <v>44647.213695499784</v>
      </c>
      <c r="E6" s="69">
        <f>'[2]Entrées en apprentissage'!I51/100*E$8</f>
        <v>47459.475409836065</v>
      </c>
      <c r="F6" s="69">
        <f>'[2]Entrées en apprentissage'!J51/100*F$8</f>
        <v>51365.27335425145</v>
      </c>
      <c r="G6" s="69">
        <f>'[2]Entrées en apprentissage'!K51/100*G$8</f>
        <v>50706.18770293815</v>
      </c>
      <c r="H6" s="69">
        <f>'[2]Entrées en apprentissage'!L51/100*H$8</f>
        <v>50182.832646889896</v>
      </c>
      <c r="I6" s="69">
        <f>'[2]Entrées en apprentissage'!M51/100*I$8</f>
        <v>51332.362489367726</v>
      </c>
      <c r="J6" s="69">
        <f>'[2]Entrées en apprentissage'!N51/100*J$8</f>
        <v>57127.163715916664</v>
      </c>
      <c r="K6" s="69">
        <f>'[2]Entrées en apprentissage'!O51/100*K$8</f>
        <v>59985.6783072306</v>
      </c>
      <c r="L6" s="69">
        <f>'[2]Entrées en apprentissage'!P51/100*L$8</f>
        <v>62933.66826419499</v>
      </c>
      <c r="M6" s="69">
        <f>'[2]Entrées en apprentissage'!Q51/100*M$8</f>
        <v>65849.29824868056</v>
      </c>
      <c r="N6" s="69">
        <f>'[2]Entrées en apprentissage'!R51/100*N$8</f>
        <v>73533.08356957775</v>
      </c>
      <c r="O6" s="69">
        <f>'[2]Entrées en apprentissage'!S59/100*O$8</f>
        <v>62886.68968590932</v>
      </c>
      <c r="P6" s="69">
        <f>'[2]Entrées en apprentissage'!T59/100*P$8</f>
        <v>61535.493246887</v>
      </c>
      <c r="Q6" s="69">
        <f>'[2]Entrées en apprentissage'!U59/100*Q$8</f>
        <v>60212.435143023096</v>
      </c>
      <c r="R6" s="69">
        <f>'[2]Entrées en apprentissage'!V59/100*R$8</f>
        <v>60202.57753547051</v>
      </c>
      <c r="S6" s="69">
        <f>'[2]Entrées en apprentissage'!W59/100*S$8</f>
        <v>52964.48193709063</v>
      </c>
      <c r="T6" s="69">
        <f>'[2]Entrées en apprentissage'!X59/100*T$8</f>
        <v>45727.61769000001</v>
      </c>
      <c r="U6" s="69">
        <f>'[2]Entrées en apprentissage'!Y59/100*U$8</f>
        <v>43393.56073</v>
      </c>
      <c r="V6" s="69">
        <f>'[2]Entrées en apprentissage'!Z59/100*V$8</f>
        <v>43339.37209999999</v>
      </c>
    </row>
    <row r="7" spans="1:22" ht="12.75">
      <c r="A7" s="48" t="s">
        <v>22</v>
      </c>
      <c r="B7" s="70">
        <f>B8-SUM(B4:B6)</f>
        <v>110067.18862447943</v>
      </c>
      <c r="C7" s="70">
        <f aca="true" t="shared" si="0" ref="C7:O7">C8-SUM(C4:C6)</f>
        <v>115063.90340000956</v>
      </c>
      <c r="D7" s="70">
        <f t="shared" si="0"/>
        <v>117798.17270614729</v>
      </c>
      <c r="E7" s="70">
        <f t="shared" si="0"/>
        <v>122450.50916104147</v>
      </c>
      <c r="F7" s="70">
        <f t="shared" si="0"/>
        <v>125910.44418900867</v>
      </c>
      <c r="G7" s="70">
        <f t="shared" si="0"/>
        <v>129124.57288944325</v>
      </c>
      <c r="H7" s="70">
        <f t="shared" si="0"/>
        <v>129141.88384297054</v>
      </c>
      <c r="I7" s="70">
        <f t="shared" si="0"/>
        <v>126099.09101219167</v>
      </c>
      <c r="J7" s="70">
        <f t="shared" si="0"/>
        <v>131785.9064356292</v>
      </c>
      <c r="K7" s="70">
        <f t="shared" si="0"/>
        <v>142199.15322363493</v>
      </c>
      <c r="L7" s="70">
        <f t="shared" si="0"/>
        <v>149004.57670059812</v>
      </c>
      <c r="M7" s="70">
        <f t="shared" si="0"/>
        <v>141623.99635923363</v>
      </c>
      <c r="N7" s="70">
        <f t="shared" si="0"/>
        <v>154859.70406209328</v>
      </c>
      <c r="O7" s="70">
        <f t="shared" si="0"/>
        <v>160304.70377581258</v>
      </c>
      <c r="P7" s="70">
        <f aca="true" t="shared" si="1" ref="P7:V7">P8-SUM(P4:P6)</f>
        <v>159351.5769441302</v>
      </c>
      <c r="Q7" s="70">
        <f t="shared" si="1"/>
        <v>165622.01520225452</v>
      </c>
      <c r="R7" s="70">
        <f t="shared" si="1"/>
        <v>171980.0463265711</v>
      </c>
      <c r="S7" s="70">
        <f t="shared" si="1"/>
        <v>159621.20548619912</v>
      </c>
      <c r="T7" s="70">
        <f t="shared" si="1"/>
        <v>156694.42386</v>
      </c>
      <c r="U7" s="70">
        <f t="shared" si="1"/>
        <v>158829.301982</v>
      </c>
      <c r="V7" s="70">
        <f t="shared" si="1"/>
        <v>160845.63601000002</v>
      </c>
    </row>
    <row r="8" spans="1:22" ht="12.75">
      <c r="A8" s="48" t="s">
        <v>24</v>
      </c>
      <c r="B8" s="70">
        <v>198169</v>
      </c>
      <c r="C8" s="70">
        <v>211880</v>
      </c>
      <c r="D8" s="71">
        <v>218767</v>
      </c>
      <c r="E8" s="71">
        <v>228422</v>
      </c>
      <c r="F8" s="70">
        <v>237876</v>
      </c>
      <c r="G8" s="70">
        <v>239806</v>
      </c>
      <c r="H8" s="71">
        <v>236826</v>
      </c>
      <c r="I8" s="71">
        <v>233361</v>
      </c>
      <c r="J8" s="70">
        <v>246717</v>
      </c>
      <c r="K8" s="70">
        <v>263138</v>
      </c>
      <c r="L8" s="71">
        <v>274102</v>
      </c>
      <c r="M8" s="71">
        <v>277691</v>
      </c>
      <c r="N8" s="70">
        <v>298645</v>
      </c>
      <c r="O8" s="70">
        <v>288008</v>
      </c>
      <c r="P8" s="71">
        <v>287719</v>
      </c>
      <c r="Q8" s="71">
        <v>295044</v>
      </c>
      <c r="R8" s="70">
        <v>306185</v>
      </c>
      <c r="S8" s="70">
        <v>283184</v>
      </c>
      <c r="T8" s="71">
        <v>271107</v>
      </c>
      <c r="U8" s="71">
        <v>272077</v>
      </c>
      <c r="V8" s="70">
        <v>275258</v>
      </c>
    </row>
    <row r="10" ht="12.75">
      <c r="A10" s="1" t="s">
        <v>247</v>
      </c>
    </row>
    <row r="11" spans="1:6" ht="12.75">
      <c r="A11" s="328" t="s">
        <v>151</v>
      </c>
      <c r="B11" s="328"/>
      <c r="C11" s="328"/>
      <c r="D11" s="328"/>
      <c r="E11" s="328"/>
      <c r="F11" s="328"/>
    </row>
    <row r="12" ht="12.75">
      <c r="A12" s="1" t="s">
        <v>145</v>
      </c>
    </row>
    <row r="16" ht="12.75">
      <c r="X16" s="77"/>
    </row>
    <row r="24" ht="12.75">
      <c r="V24" s="77"/>
    </row>
  </sheetData>
  <sheetProtection/>
  <mergeCells count="1">
    <mergeCell ref="A11:F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J54" sqref="J54"/>
    </sheetView>
  </sheetViews>
  <sheetFormatPr defaultColWidth="11.421875" defaultRowHeight="12.75"/>
  <cols>
    <col min="1" max="1" width="49.57421875" style="251" customWidth="1"/>
    <col min="2" max="9" width="10.421875" style="251" customWidth="1"/>
    <col min="10" max="12" width="12.421875" style="251" bestFit="1" customWidth="1"/>
    <col min="13" max="16384" width="11.421875" style="251" customWidth="1"/>
  </cols>
  <sheetData>
    <row r="1" spans="1:9" ht="12">
      <c r="A1" s="244" t="s">
        <v>227</v>
      </c>
      <c r="B1" s="244"/>
      <c r="C1" s="244"/>
      <c r="D1" s="244"/>
      <c r="E1" s="244"/>
      <c r="F1" s="244"/>
      <c r="G1" s="244"/>
      <c r="H1" s="244"/>
      <c r="I1" s="244"/>
    </row>
    <row r="2" spans="1:9" ht="12.75" customHeight="1">
      <c r="A2" s="244"/>
      <c r="B2" s="244"/>
      <c r="C2" s="244"/>
      <c r="D2" s="244"/>
      <c r="E2" s="244"/>
      <c r="F2" s="244"/>
      <c r="G2" s="244"/>
      <c r="H2" s="244"/>
      <c r="I2" s="244"/>
    </row>
    <row r="3" spans="1:9" ht="30.75" customHeight="1">
      <c r="A3" s="355" t="s">
        <v>207</v>
      </c>
      <c r="B3" s="359" t="s">
        <v>214</v>
      </c>
      <c r="C3" s="360"/>
      <c r="D3" s="360"/>
      <c r="E3" s="361"/>
      <c r="F3" s="362" t="s">
        <v>223</v>
      </c>
      <c r="G3" s="363"/>
      <c r="H3" s="363"/>
      <c r="I3" s="364"/>
    </row>
    <row r="4" spans="1:9" ht="24">
      <c r="A4" s="356"/>
      <c r="B4" s="253" t="s">
        <v>112</v>
      </c>
      <c r="C4" s="253" t="s">
        <v>212</v>
      </c>
      <c r="D4" s="253" t="s">
        <v>114</v>
      </c>
      <c r="E4" s="253" t="s">
        <v>7</v>
      </c>
      <c r="F4" s="253" t="s">
        <v>112</v>
      </c>
      <c r="G4" s="253" t="s">
        <v>212</v>
      </c>
      <c r="H4" s="253" t="s">
        <v>114</v>
      </c>
      <c r="I4" s="253" t="s">
        <v>7</v>
      </c>
    </row>
    <row r="5" spans="1:9" ht="12">
      <c r="A5" s="254" t="s">
        <v>28</v>
      </c>
      <c r="B5" s="253"/>
      <c r="C5" s="255"/>
      <c r="D5" s="253"/>
      <c r="E5" s="253"/>
      <c r="F5" s="256"/>
      <c r="G5" s="253"/>
      <c r="H5" s="257"/>
      <c r="I5" s="253"/>
    </row>
    <row r="6" spans="1:9" ht="12">
      <c r="A6" s="258" t="s">
        <v>205</v>
      </c>
      <c r="B6" s="259">
        <v>521.76</v>
      </c>
      <c r="C6" s="260">
        <v>832.87</v>
      </c>
      <c r="D6" s="259">
        <v>1139.77</v>
      </c>
      <c r="E6" s="259">
        <v>863.32</v>
      </c>
      <c r="F6" s="261">
        <v>24.57</v>
      </c>
      <c r="G6" s="262">
        <v>40.61</v>
      </c>
      <c r="H6" s="263">
        <v>34.83</v>
      </c>
      <c r="I6" s="264">
        <v>100</v>
      </c>
    </row>
    <row r="7" spans="1:13" ht="12">
      <c r="A7" s="265" t="s">
        <v>206</v>
      </c>
      <c r="B7" s="266">
        <v>455.46</v>
      </c>
      <c r="C7" s="267">
        <v>783.67</v>
      </c>
      <c r="D7" s="266">
        <v>1108.26</v>
      </c>
      <c r="E7" s="266">
        <v>880.38</v>
      </c>
      <c r="F7" s="268">
        <v>16.9</v>
      </c>
      <c r="G7" s="269">
        <v>36.23</v>
      </c>
      <c r="H7" s="270">
        <v>46.88</v>
      </c>
      <c r="I7" s="271">
        <v>100</v>
      </c>
      <c r="J7" s="305"/>
      <c r="K7" s="305"/>
      <c r="L7" s="305"/>
      <c r="M7" s="305"/>
    </row>
    <row r="8" spans="1:9" ht="12">
      <c r="A8" s="272" t="s">
        <v>217</v>
      </c>
      <c r="B8" s="266"/>
      <c r="C8" s="267"/>
      <c r="D8" s="266"/>
      <c r="E8" s="266"/>
      <c r="F8" s="268"/>
      <c r="G8" s="269"/>
      <c r="H8" s="270"/>
      <c r="I8" s="271"/>
    </row>
    <row r="9" spans="1:9" ht="12.75">
      <c r="A9" s="273" t="s">
        <v>208</v>
      </c>
      <c r="B9" s="259">
        <v>599.54</v>
      </c>
      <c r="C9" s="260">
        <v>905.24</v>
      </c>
      <c r="D9" s="259">
        <v>1287.2</v>
      </c>
      <c r="E9" s="259">
        <v>1237.54</v>
      </c>
      <c r="F9" s="261">
        <v>0.86</v>
      </c>
      <c r="G9" s="262">
        <v>11.46</v>
      </c>
      <c r="H9" s="263">
        <v>87.68</v>
      </c>
      <c r="I9" s="264">
        <v>100</v>
      </c>
    </row>
    <row r="10" spans="1:9" ht="12.75">
      <c r="A10" s="273" t="s">
        <v>209</v>
      </c>
      <c r="B10" s="274">
        <v>546.79</v>
      </c>
      <c r="C10" s="275">
        <v>860.68</v>
      </c>
      <c r="D10" s="274">
        <v>1189.7</v>
      </c>
      <c r="E10" s="274">
        <v>1073.4</v>
      </c>
      <c r="F10" s="276">
        <v>5.31</v>
      </c>
      <c r="G10" s="277">
        <v>24.98</v>
      </c>
      <c r="H10" s="278">
        <v>69.71</v>
      </c>
      <c r="I10" s="279">
        <v>100</v>
      </c>
    </row>
    <row r="11" spans="1:9" ht="12.75">
      <c r="A11" s="273" t="s">
        <v>210</v>
      </c>
      <c r="B11" s="274">
        <v>475.28</v>
      </c>
      <c r="C11" s="275">
        <v>779.17</v>
      </c>
      <c r="D11" s="274">
        <v>1100.44</v>
      </c>
      <c r="E11" s="274">
        <v>845.8</v>
      </c>
      <c r="F11" s="276">
        <v>20.87</v>
      </c>
      <c r="G11" s="277">
        <v>38.66</v>
      </c>
      <c r="H11" s="278">
        <v>40.48</v>
      </c>
      <c r="I11" s="279">
        <v>100</v>
      </c>
    </row>
    <row r="12" spans="1:13" ht="12.75">
      <c r="A12" s="273" t="s">
        <v>211</v>
      </c>
      <c r="B12" s="266">
        <v>523.76</v>
      </c>
      <c r="C12" s="267">
        <v>843.37</v>
      </c>
      <c r="D12" s="266">
        <v>1099.23</v>
      </c>
      <c r="E12" s="266">
        <v>822.19</v>
      </c>
      <c r="F12" s="268">
        <v>28.33</v>
      </c>
      <c r="G12" s="269">
        <v>44.56</v>
      </c>
      <c r="H12" s="270">
        <v>27.11</v>
      </c>
      <c r="I12" s="271">
        <v>100</v>
      </c>
      <c r="J12" s="305"/>
      <c r="K12" s="305"/>
      <c r="L12" s="305"/>
      <c r="M12" s="305"/>
    </row>
    <row r="13" spans="1:9" ht="12">
      <c r="A13" s="252" t="s">
        <v>216</v>
      </c>
      <c r="B13" s="280"/>
      <c r="C13" s="281"/>
      <c r="D13" s="282"/>
      <c r="E13" s="282"/>
      <c r="F13" s="283"/>
      <c r="G13" s="280"/>
      <c r="H13" s="284"/>
      <c r="I13" s="282"/>
    </row>
    <row r="14" spans="1:9" ht="15" customHeight="1">
      <c r="A14" s="285" t="s">
        <v>37</v>
      </c>
      <c r="B14" s="286">
        <v>444.33</v>
      </c>
      <c r="C14" s="287">
        <v>704.34</v>
      </c>
      <c r="D14" s="286">
        <v>918.18</v>
      </c>
      <c r="E14" s="286">
        <v>691.41</v>
      </c>
      <c r="F14" s="288">
        <v>24.75</v>
      </c>
      <c r="G14" s="289">
        <v>51.19</v>
      </c>
      <c r="H14" s="290">
        <v>24.05</v>
      </c>
      <c r="I14" s="286">
        <v>100</v>
      </c>
    </row>
    <row r="15" spans="1:9" ht="15" customHeight="1">
      <c r="A15" s="285" t="s">
        <v>19</v>
      </c>
      <c r="B15" s="286">
        <v>471.63</v>
      </c>
      <c r="C15" s="287">
        <v>851.36</v>
      </c>
      <c r="D15" s="286">
        <v>1190.86</v>
      </c>
      <c r="E15" s="286">
        <v>914.06</v>
      </c>
      <c r="F15" s="288">
        <v>21.47</v>
      </c>
      <c r="G15" s="289">
        <v>36.05</v>
      </c>
      <c r="H15" s="290">
        <v>42.48</v>
      </c>
      <c r="I15" s="286">
        <v>100</v>
      </c>
    </row>
    <row r="16" spans="1:9" ht="15" customHeight="1">
      <c r="A16" s="291" t="s">
        <v>47</v>
      </c>
      <c r="B16" s="292">
        <v>591.7</v>
      </c>
      <c r="C16" s="293">
        <v>925.77</v>
      </c>
      <c r="D16" s="292">
        <v>1176.86</v>
      </c>
      <c r="E16" s="292">
        <v>1105.56</v>
      </c>
      <c r="F16" s="294">
        <v>1.84</v>
      </c>
      <c r="G16" s="295">
        <v>24.1</v>
      </c>
      <c r="H16" s="296">
        <v>74.06</v>
      </c>
      <c r="I16" s="292">
        <v>100</v>
      </c>
    </row>
    <row r="17" spans="1:9" ht="15" customHeight="1">
      <c r="A17" s="297" t="s">
        <v>48</v>
      </c>
      <c r="B17" s="292">
        <v>446.18</v>
      </c>
      <c r="C17" s="293">
        <v>769.38</v>
      </c>
      <c r="D17" s="292">
        <v>1061.8</v>
      </c>
      <c r="E17" s="292">
        <v>696.4</v>
      </c>
      <c r="F17" s="294">
        <v>39.37</v>
      </c>
      <c r="G17" s="295">
        <v>42.07</v>
      </c>
      <c r="H17" s="296">
        <v>18.56</v>
      </c>
      <c r="I17" s="292">
        <v>100</v>
      </c>
    </row>
    <row r="18" spans="1:9" ht="15" customHeight="1">
      <c r="A18" s="297" t="s">
        <v>49</v>
      </c>
      <c r="B18" s="292">
        <v>617.3</v>
      </c>
      <c r="C18" s="293">
        <v>987.85</v>
      </c>
      <c r="D18" s="292">
        <v>1245.75</v>
      </c>
      <c r="E18" s="292">
        <v>1149.94</v>
      </c>
      <c r="F18" s="294">
        <v>3.97</v>
      </c>
      <c r="G18" s="295">
        <v>27.48</v>
      </c>
      <c r="H18" s="296">
        <v>68.55</v>
      </c>
      <c r="I18" s="292">
        <v>100</v>
      </c>
    </row>
    <row r="19" spans="1:9" ht="15" customHeight="1">
      <c r="A19" s="297" t="s">
        <v>50</v>
      </c>
      <c r="B19" s="292">
        <v>693.75</v>
      </c>
      <c r="C19" s="293">
        <v>1088.56</v>
      </c>
      <c r="D19" s="292">
        <v>1339.75</v>
      </c>
      <c r="E19" s="292">
        <v>1246.4</v>
      </c>
      <c r="F19" s="294">
        <v>4.32</v>
      </c>
      <c r="G19" s="295">
        <v>26.07</v>
      </c>
      <c r="H19" s="296">
        <v>69.62</v>
      </c>
      <c r="I19" s="292">
        <v>100</v>
      </c>
    </row>
    <row r="20" spans="1:9" ht="15" customHeight="1">
      <c r="A20" s="297" t="s">
        <v>51</v>
      </c>
      <c r="B20" s="292">
        <v>584.36</v>
      </c>
      <c r="C20" s="293">
        <v>955.85</v>
      </c>
      <c r="D20" s="292">
        <v>1168.98</v>
      </c>
      <c r="E20" s="292">
        <v>1006.68</v>
      </c>
      <c r="F20" s="294">
        <v>13.46</v>
      </c>
      <c r="G20" s="295">
        <v>39.24</v>
      </c>
      <c r="H20" s="296">
        <v>47.3</v>
      </c>
      <c r="I20" s="292">
        <v>100</v>
      </c>
    </row>
    <row r="21" spans="1:9" ht="15" customHeight="1">
      <c r="A21" s="297" t="s">
        <v>52</v>
      </c>
      <c r="B21" s="292">
        <v>533.74</v>
      </c>
      <c r="C21" s="293">
        <v>851.97</v>
      </c>
      <c r="D21" s="292">
        <v>1170.65</v>
      </c>
      <c r="E21" s="292">
        <v>994.65</v>
      </c>
      <c r="F21" s="294">
        <v>10.19</v>
      </c>
      <c r="G21" s="295">
        <v>34.85</v>
      </c>
      <c r="H21" s="296">
        <v>54.95</v>
      </c>
      <c r="I21" s="292">
        <v>100</v>
      </c>
    </row>
    <row r="22" spans="1:13" ht="15" customHeight="1">
      <c r="A22" s="285" t="s">
        <v>20</v>
      </c>
      <c r="B22" s="286">
        <v>629.35</v>
      </c>
      <c r="C22" s="287">
        <v>884</v>
      </c>
      <c r="D22" s="286">
        <v>1109.1</v>
      </c>
      <c r="E22" s="286">
        <v>863.06</v>
      </c>
      <c r="F22" s="288">
        <v>29.31</v>
      </c>
      <c r="G22" s="289">
        <v>46.84</v>
      </c>
      <c r="H22" s="290">
        <v>23.85</v>
      </c>
      <c r="I22" s="286">
        <v>100</v>
      </c>
      <c r="J22" s="305"/>
      <c r="K22" s="305"/>
      <c r="L22" s="305"/>
      <c r="M22" s="305"/>
    </row>
    <row r="23" spans="1:9" ht="15" customHeight="1">
      <c r="A23" s="285" t="s">
        <v>53</v>
      </c>
      <c r="B23" s="286">
        <v>462.26</v>
      </c>
      <c r="C23" s="287">
        <v>783.42</v>
      </c>
      <c r="D23" s="286">
        <v>1108.94</v>
      </c>
      <c r="E23" s="286">
        <v>859.73</v>
      </c>
      <c r="F23" s="288">
        <v>19.69</v>
      </c>
      <c r="G23" s="289">
        <v>37.43</v>
      </c>
      <c r="H23" s="290">
        <v>42.87</v>
      </c>
      <c r="I23" s="286">
        <v>100</v>
      </c>
    </row>
    <row r="24" spans="1:9" ht="15" customHeight="1">
      <c r="A24" s="297" t="s">
        <v>54</v>
      </c>
      <c r="B24" s="292">
        <v>428.36</v>
      </c>
      <c r="C24" s="293">
        <v>762.6</v>
      </c>
      <c r="D24" s="292">
        <v>1046.48</v>
      </c>
      <c r="E24" s="292">
        <v>781.54</v>
      </c>
      <c r="F24" s="294">
        <v>23.51</v>
      </c>
      <c r="G24" s="295">
        <v>42.13</v>
      </c>
      <c r="H24" s="296">
        <v>34.36</v>
      </c>
      <c r="I24" s="292">
        <v>100</v>
      </c>
    </row>
    <row r="25" spans="1:9" ht="15" customHeight="1">
      <c r="A25" s="297" t="s">
        <v>56</v>
      </c>
      <c r="B25" s="292">
        <v>474.42</v>
      </c>
      <c r="C25" s="293">
        <v>804.92</v>
      </c>
      <c r="D25" s="292">
        <v>1109.21</v>
      </c>
      <c r="E25" s="292">
        <v>1003.04</v>
      </c>
      <c r="F25" s="294">
        <v>4.87</v>
      </c>
      <c r="G25" s="295">
        <v>24.73</v>
      </c>
      <c r="H25" s="296">
        <v>70.4</v>
      </c>
      <c r="I25" s="292">
        <v>100</v>
      </c>
    </row>
    <row r="26" spans="1:9" ht="15" customHeight="1">
      <c r="A26" s="297" t="s">
        <v>55</v>
      </c>
      <c r="B26" s="292">
        <v>491.48</v>
      </c>
      <c r="C26" s="293">
        <v>777.23</v>
      </c>
      <c r="D26" s="292">
        <v>1023.94</v>
      </c>
      <c r="E26" s="292">
        <v>730.96</v>
      </c>
      <c r="F26" s="294">
        <v>34.32</v>
      </c>
      <c r="G26" s="295">
        <v>44.68</v>
      </c>
      <c r="H26" s="296">
        <v>21</v>
      </c>
      <c r="I26" s="292">
        <v>100</v>
      </c>
    </row>
    <row r="27" spans="1:9" ht="15" customHeight="1">
      <c r="A27" s="297" t="s">
        <v>57</v>
      </c>
      <c r="B27" s="292">
        <v>538.26</v>
      </c>
      <c r="C27" s="293">
        <v>912.53</v>
      </c>
      <c r="D27" s="292">
        <v>1255.16</v>
      </c>
      <c r="E27" s="292">
        <v>1174.37</v>
      </c>
      <c r="F27" s="294">
        <v>0.69</v>
      </c>
      <c r="G27" s="295">
        <v>22.14</v>
      </c>
      <c r="H27" s="296">
        <v>77.17</v>
      </c>
      <c r="I27" s="292">
        <v>100</v>
      </c>
    </row>
    <row r="28" spans="1:9" ht="15" customHeight="1">
      <c r="A28" s="297" t="s">
        <v>58</v>
      </c>
      <c r="B28" s="292">
        <v>568.29</v>
      </c>
      <c r="C28" s="293">
        <v>927.61</v>
      </c>
      <c r="D28" s="292">
        <v>1354.22</v>
      </c>
      <c r="E28" s="292">
        <v>1276.77</v>
      </c>
      <c r="F28" s="294">
        <v>0.32</v>
      </c>
      <c r="G28" s="295">
        <v>17.57</v>
      </c>
      <c r="H28" s="296">
        <v>82.11</v>
      </c>
      <c r="I28" s="292">
        <v>100</v>
      </c>
    </row>
    <row r="29" spans="1:9" ht="15" customHeight="1">
      <c r="A29" s="297" t="s">
        <v>59</v>
      </c>
      <c r="B29" s="292">
        <v>488.24</v>
      </c>
      <c r="C29" s="293">
        <v>723.74</v>
      </c>
      <c r="D29" s="292">
        <v>1038.15</v>
      </c>
      <c r="E29" s="292">
        <v>892.69</v>
      </c>
      <c r="F29" s="294">
        <v>5.24</v>
      </c>
      <c r="G29" s="295">
        <v>37.1</v>
      </c>
      <c r="H29" s="296">
        <v>57.66</v>
      </c>
      <c r="I29" s="292">
        <v>100</v>
      </c>
    </row>
    <row r="30" spans="1:9" ht="15" customHeight="1">
      <c r="A30" s="297" t="s">
        <v>60</v>
      </c>
      <c r="B30" s="292">
        <v>537.74</v>
      </c>
      <c r="C30" s="293">
        <v>771.22</v>
      </c>
      <c r="D30" s="292">
        <v>1114.23</v>
      </c>
      <c r="E30" s="292">
        <v>980.57</v>
      </c>
      <c r="F30" s="294">
        <v>6.29</v>
      </c>
      <c r="G30" s="295">
        <v>28.4</v>
      </c>
      <c r="H30" s="296">
        <v>65.31</v>
      </c>
      <c r="I30" s="292">
        <v>100</v>
      </c>
    </row>
    <row r="31" spans="1:9" ht="15" customHeight="1">
      <c r="A31" s="297" t="s">
        <v>61</v>
      </c>
      <c r="B31" s="292">
        <v>467.64</v>
      </c>
      <c r="C31" s="293">
        <v>737.2</v>
      </c>
      <c r="D31" s="292">
        <v>1047.85</v>
      </c>
      <c r="E31" s="292">
        <v>930.5</v>
      </c>
      <c r="F31" s="294">
        <v>5.57</v>
      </c>
      <c r="G31" s="295">
        <v>27.38</v>
      </c>
      <c r="H31" s="296">
        <v>67.05</v>
      </c>
      <c r="I31" s="292">
        <v>100</v>
      </c>
    </row>
    <row r="32" spans="1:9" ht="15" customHeight="1">
      <c r="A32" s="297" t="s">
        <v>62</v>
      </c>
      <c r="B32" s="292">
        <v>465.12</v>
      </c>
      <c r="C32" s="293">
        <v>830.83</v>
      </c>
      <c r="D32" s="292">
        <v>1035.2</v>
      </c>
      <c r="E32" s="292">
        <v>759.26</v>
      </c>
      <c r="F32" s="294">
        <v>31.5</v>
      </c>
      <c r="G32" s="295">
        <v>47.14</v>
      </c>
      <c r="H32" s="296">
        <v>21.36</v>
      </c>
      <c r="I32" s="292">
        <v>100</v>
      </c>
    </row>
    <row r="33" spans="1:9" ht="15" customHeight="1">
      <c r="A33" s="297" t="s">
        <v>63</v>
      </c>
      <c r="B33" s="292">
        <v>484.49</v>
      </c>
      <c r="C33" s="293">
        <v>724.29</v>
      </c>
      <c r="D33" s="292">
        <v>951.15</v>
      </c>
      <c r="E33" s="292">
        <v>812.8</v>
      </c>
      <c r="F33" s="294">
        <v>11.66</v>
      </c>
      <c r="G33" s="295">
        <v>37</v>
      </c>
      <c r="H33" s="296">
        <v>51.34</v>
      </c>
      <c r="I33" s="292">
        <v>100</v>
      </c>
    </row>
    <row r="34" spans="1:9" ht="15" customHeight="1">
      <c r="A34" s="272" t="s">
        <v>38</v>
      </c>
      <c r="B34" s="298"/>
      <c r="C34" s="299"/>
      <c r="D34" s="300"/>
      <c r="E34" s="298"/>
      <c r="F34" s="301"/>
      <c r="G34" s="302"/>
      <c r="H34" s="303"/>
      <c r="I34" s="298"/>
    </row>
    <row r="35" spans="1:13" ht="15" customHeight="1">
      <c r="A35" s="273" t="s">
        <v>102</v>
      </c>
      <c r="B35" s="306">
        <v>487.51</v>
      </c>
      <c r="C35" s="307">
        <v>769.03</v>
      </c>
      <c r="D35" s="308">
        <v>975.67</v>
      </c>
      <c r="E35" s="307">
        <v>732.16</v>
      </c>
      <c r="F35" s="246">
        <v>31.08</v>
      </c>
      <c r="G35" s="239">
        <v>44.43</v>
      </c>
      <c r="H35" s="247">
        <v>24.5</v>
      </c>
      <c r="I35" s="307">
        <v>100</v>
      </c>
      <c r="J35" s="305"/>
      <c r="K35" s="305"/>
      <c r="L35" s="305"/>
      <c r="M35" s="305"/>
    </row>
    <row r="36" spans="1:9" ht="15" customHeight="1">
      <c r="A36" s="273" t="s">
        <v>103</v>
      </c>
      <c r="B36" s="309">
        <v>490.51</v>
      </c>
      <c r="C36" s="310">
        <v>789.39</v>
      </c>
      <c r="D36" s="311">
        <v>1024.67</v>
      </c>
      <c r="E36" s="310">
        <v>761.55</v>
      </c>
      <c r="F36" s="246">
        <v>30.23</v>
      </c>
      <c r="G36" s="239">
        <v>43.21</v>
      </c>
      <c r="H36" s="247">
        <v>26.56</v>
      </c>
      <c r="I36" s="310">
        <v>100</v>
      </c>
    </row>
    <row r="37" spans="1:9" ht="15" customHeight="1">
      <c r="A37" s="273" t="s">
        <v>104</v>
      </c>
      <c r="B37" s="306">
        <v>525.03</v>
      </c>
      <c r="C37" s="307">
        <v>830.66</v>
      </c>
      <c r="D37" s="308">
        <v>1080.34</v>
      </c>
      <c r="E37" s="307">
        <v>855.8</v>
      </c>
      <c r="F37" s="246">
        <v>21.7</v>
      </c>
      <c r="G37" s="239">
        <v>41.66</v>
      </c>
      <c r="H37" s="247">
        <v>36.63</v>
      </c>
      <c r="I37" s="307">
        <v>100</v>
      </c>
    </row>
    <row r="38" spans="1:9" ht="15" customHeight="1">
      <c r="A38" s="273" t="s">
        <v>105</v>
      </c>
      <c r="B38" s="306">
        <v>581.93</v>
      </c>
      <c r="C38" s="307">
        <v>880.68</v>
      </c>
      <c r="D38" s="308">
        <v>1160.43</v>
      </c>
      <c r="E38" s="307">
        <v>1017.15</v>
      </c>
      <c r="F38" s="246">
        <v>8.6</v>
      </c>
      <c r="G38" s="239">
        <v>33.44</v>
      </c>
      <c r="H38" s="247">
        <v>57.96</v>
      </c>
      <c r="I38" s="307">
        <v>100</v>
      </c>
    </row>
    <row r="39" spans="1:9" ht="15" customHeight="1">
      <c r="A39" s="273" t="s">
        <v>106</v>
      </c>
      <c r="B39" s="306">
        <v>568.09</v>
      </c>
      <c r="C39" s="307">
        <v>906.76</v>
      </c>
      <c r="D39" s="308">
        <v>1213.16</v>
      </c>
      <c r="E39" s="307">
        <v>1097.09</v>
      </c>
      <c r="F39" s="246">
        <v>4.49</v>
      </c>
      <c r="G39" s="239">
        <v>28.44</v>
      </c>
      <c r="H39" s="247">
        <v>67.08</v>
      </c>
      <c r="I39" s="307">
        <v>100</v>
      </c>
    </row>
    <row r="40" spans="1:9" ht="15" customHeight="1">
      <c r="A40" s="245" t="s">
        <v>39</v>
      </c>
      <c r="B40" s="306">
        <v>641.44</v>
      </c>
      <c r="C40" s="307">
        <v>978.5</v>
      </c>
      <c r="D40" s="308">
        <v>1307.71</v>
      </c>
      <c r="E40" s="307">
        <v>1219.47</v>
      </c>
      <c r="F40" s="246">
        <v>2.47</v>
      </c>
      <c r="G40" s="239">
        <v>21.8</v>
      </c>
      <c r="H40" s="247">
        <v>75.73</v>
      </c>
      <c r="I40" s="307">
        <v>100</v>
      </c>
    </row>
    <row r="41" spans="1:9" ht="15" customHeight="1">
      <c r="A41" s="248" t="s">
        <v>213</v>
      </c>
      <c r="B41" s="249">
        <v>504.358746515184</v>
      </c>
      <c r="C41" s="243">
        <v>817.332192120508</v>
      </c>
      <c r="D41" s="250">
        <v>1126.83677131087</v>
      </c>
      <c r="E41" s="243">
        <v>868.924741594628</v>
      </c>
      <c r="F41" s="316">
        <v>21.96</v>
      </c>
      <c r="G41" s="242">
        <v>39.12</v>
      </c>
      <c r="H41" s="317">
        <v>38.92</v>
      </c>
      <c r="I41" s="243">
        <v>100</v>
      </c>
    </row>
    <row r="42" spans="1:9" ht="27.75" customHeight="1">
      <c r="A42" s="357" t="s">
        <v>221</v>
      </c>
      <c r="B42" s="357"/>
      <c r="C42" s="357"/>
      <c r="D42" s="357"/>
      <c r="E42" s="357"/>
      <c r="F42" s="357"/>
      <c r="G42" s="357"/>
      <c r="H42" s="357"/>
      <c r="I42" s="304"/>
    </row>
    <row r="43" spans="1:9" ht="12">
      <c r="A43" s="357" t="s">
        <v>219</v>
      </c>
      <c r="B43" s="357"/>
      <c r="C43" s="357"/>
      <c r="D43" s="357"/>
      <c r="E43" s="357"/>
      <c r="F43" s="357"/>
      <c r="G43" s="357"/>
      <c r="H43" s="357"/>
      <c r="I43" s="304"/>
    </row>
    <row r="44" spans="1:9" ht="12">
      <c r="A44" s="358" t="s">
        <v>218</v>
      </c>
      <c r="B44" s="358"/>
      <c r="C44" s="358"/>
      <c r="D44" s="358"/>
      <c r="E44" s="358"/>
      <c r="F44" s="358"/>
      <c r="G44" s="358"/>
      <c r="H44" s="358"/>
      <c r="I44" s="304"/>
    </row>
  </sheetData>
  <sheetProtection/>
  <mergeCells count="6">
    <mergeCell ref="A3:A4"/>
    <mergeCell ref="A42:H42"/>
    <mergeCell ref="A43:H43"/>
    <mergeCell ref="A44:H44"/>
    <mergeCell ref="B3:E3"/>
    <mergeCell ref="F3: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30" zoomScalePageLayoutView="0" workbookViewId="0" topLeftCell="A1">
      <selection activeCell="A13" sqref="A13:F13"/>
    </sheetView>
  </sheetViews>
  <sheetFormatPr defaultColWidth="11.421875" defaultRowHeight="12.75"/>
  <cols>
    <col min="1" max="1" width="38.8515625" style="0" customWidth="1"/>
  </cols>
  <sheetData>
    <row r="1" spans="1:6" ht="28.5" customHeight="1">
      <c r="A1" s="366" t="s">
        <v>169</v>
      </c>
      <c r="B1" s="367"/>
      <c r="C1" s="367"/>
      <c r="D1" s="367"/>
      <c r="E1" s="367"/>
      <c r="F1" s="367"/>
    </row>
    <row r="2" spans="1:6" ht="12.75">
      <c r="A2" s="182"/>
      <c r="B2" s="163"/>
      <c r="C2" s="163"/>
      <c r="D2" s="163"/>
      <c r="E2" s="163"/>
      <c r="F2" s="163"/>
    </row>
    <row r="3" spans="1:6" ht="12.75">
      <c r="A3" s="368" t="s">
        <v>79</v>
      </c>
      <c r="B3" s="370" t="s">
        <v>8</v>
      </c>
      <c r="C3" s="371"/>
      <c r="D3" s="371"/>
      <c r="E3" s="371"/>
      <c r="F3" s="372"/>
    </row>
    <row r="4" spans="1:8" ht="30.75" customHeight="1">
      <c r="A4" s="369"/>
      <c r="B4" s="183" t="s">
        <v>122</v>
      </c>
      <c r="C4" s="183" t="s">
        <v>123</v>
      </c>
      <c r="D4" s="184" t="s">
        <v>124</v>
      </c>
      <c r="E4" s="183" t="s">
        <v>144</v>
      </c>
      <c r="F4" s="185" t="s">
        <v>7</v>
      </c>
      <c r="G4" s="58"/>
      <c r="H4" s="45"/>
    </row>
    <row r="5" spans="1:6" ht="12.75">
      <c r="A5" s="186" t="s">
        <v>3</v>
      </c>
      <c r="B5" s="187">
        <v>5.7809</v>
      </c>
      <c r="C5" s="187">
        <v>10.0681</v>
      </c>
      <c r="D5" s="187">
        <v>11.6142</v>
      </c>
      <c r="E5" s="187">
        <v>5.7379</v>
      </c>
      <c r="F5" s="188">
        <v>8.7664</v>
      </c>
    </row>
    <row r="6" spans="1:6" ht="12.75">
      <c r="A6" s="186" t="s">
        <v>4</v>
      </c>
      <c r="B6" s="187">
        <v>2.9454</v>
      </c>
      <c r="C6" s="187">
        <v>5.5128</v>
      </c>
      <c r="D6" s="187">
        <v>5.52</v>
      </c>
      <c r="E6" s="187">
        <v>3.299</v>
      </c>
      <c r="F6" s="188">
        <v>4.6226</v>
      </c>
    </row>
    <row r="7" spans="1:6" ht="12.75">
      <c r="A7" s="186" t="s">
        <v>5</v>
      </c>
      <c r="B7" s="187">
        <v>5.7838</v>
      </c>
      <c r="C7" s="187">
        <v>10.252</v>
      </c>
      <c r="D7" s="187">
        <v>10.6636</v>
      </c>
      <c r="E7" s="187">
        <v>8.0023</v>
      </c>
      <c r="F7" s="188">
        <v>8.8801</v>
      </c>
    </row>
    <row r="8" spans="1:6" ht="12.75">
      <c r="A8" s="186" t="s">
        <v>9</v>
      </c>
      <c r="B8" s="187">
        <v>0.0128</v>
      </c>
      <c r="C8" s="187">
        <v>3.3695</v>
      </c>
      <c r="D8" s="187">
        <v>4.0697</v>
      </c>
      <c r="E8" s="187">
        <v>3.5441</v>
      </c>
      <c r="F8" s="188">
        <v>2.591</v>
      </c>
    </row>
    <row r="9" spans="1:6" ht="12.75">
      <c r="A9" s="186" t="s">
        <v>10</v>
      </c>
      <c r="B9" s="187">
        <v>0.0086</v>
      </c>
      <c r="C9" s="187">
        <v>3.221</v>
      </c>
      <c r="D9" s="187">
        <v>5.9826</v>
      </c>
      <c r="E9" s="187" t="s">
        <v>170</v>
      </c>
      <c r="F9" s="188" t="s">
        <v>179</v>
      </c>
    </row>
    <row r="10" spans="1:6" ht="13.5" thickBot="1">
      <c r="A10" s="189" t="s">
        <v>177</v>
      </c>
      <c r="B10" s="190">
        <f>SUM(B5:B9)</f>
        <v>14.531500000000001</v>
      </c>
      <c r="C10" s="190">
        <f>SUM(C5:C9)</f>
        <v>32.4234</v>
      </c>
      <c r="D10" s="190">
        <f>SUM(D5:D9)</f>
        <v>37.850100000000005</v>
      </c>
      <c r="E10" s="190" t="s">
        <v>171</v>
      </c>
      <c r="F10" s="191" t="s">
        <v>180</v>
      </c>
    </row>
    <row r="11" spans="1:6" ht="27" thickBot="1" thickTop="1">
      <c r="A11" s="313" t="s">
        <v>230</v>
      </c>
      <c r="B11" s="314">
        <v>5.3236</v>
      </c>
      <c r="C11" s="314">
        <v>20.9073</v>
      </c>
      <c r="D11" s="314">
        <v>23.735</v>
      </c>
      <c r="E11" s="314" t="s">
        <v>182</v>
      </c>
      <c r="F11" s="315" t="s">
        <v>181</v>
      </c>
    </row>
    <row r="12" spans="1:6" ht="21" customHeight="1" thickTop="1">
      <c r="A12" s="365" t="s">
        <v>229</v>
      </c>
      <c r="B12" s="365"/>
      <c r="C12" s="365"/>
      <c r="D12" s="365"/>
      <c r="E12" s="365"/>
      <c r="F12" s="365"/>
    </row>
    <row r="13" spans="1:6" ht="40.5" customHeight="1">
      <c r="A13" s="365" t="s">
        <v>228</v>
      </c>
      <c r="B13" s="365"/>
      <c r="C13" s="365"/>
      <c r="D13" s="365"/>
      <c r="E13" s="365"/>
      <c r="F13" s="365"/>
    </row>
    <row r="14" spans="1:6" ht="12.75">
      <c r="A14" s="192" t="s">
        <v>172</v>
      </c>
      <c r="B14" s="193"/>
      <c r="C14" s="193"/>
      <c r="D14" s="193"/>
      <c r="E14" s="193"/>
      <c r="F14" s="139"/>
    </row>
    <row r="15" spans="1:6" ht="12.75">
      <c r="A15" s="139" t="s">
        <v>46</v>
      </c>
      <c r="B15" s="139"/>
      <c r="C15" s="139"/>
      <c r="D15" s="139"/>
      <c r="E15" s="139"/>
      <c r="F15" s="139"/>
    </row>
    <row r="20" ht="12.75" customHeight="1"/>
    <row r="30" ht="22.5" customHeight="1"/>
    <row r="31" ht="21" customHeight="1"/>
    <row r="32" ht="12.75" customHeight="1"/>
  </sheetData>
  <sheetProtection/>
  <mergeCells count="5">
    <mergeCell ref="A13:F13"/>
    <mergeCell ref="A12:F12"/>
    <mergeCell ref="A1:F1"/>
    <mergeCell ref="A3:A4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="115" zoomScaleNormal="115" zoomScaleSheetLayoutView="115" zoomScalePageLayoutView="0" workbookViewId="0" topLeftCell="A1">
      <selection activeCell="K5" sqref="K5"/>
    </sheetView>
  </sheetViews>
  <sheetFormatPr defaultColWidth="11.421875" defaultRowHeight="12.75"/>
  <cols>
    <col min="1" max="1" width="32.421875" style="10" customWidth="1"/>
    <col min="2" max="2" width="12.7109375" style="10" customWidth="1"/>
    <col min="3" max="3" width="10.28125" style="10" bestFit="1" customWidth="1"/>
    <col min="4" max="4" width="15.140625" style="10" customWidth="1"/>
    <col min="5" max="5" width="15.00390625" style="10" customWidth="1"/>
    <col min="6" max="6" width="15.140625" style="10" customWidth="1"/>
    <col min="7" max="7" width="14.421875" style="10" customWidth="1"/>
    <col min="8" max="16384" width="11.421875" style="10" customWidth="1"/>
  </cols>
  <sheetData>
    <row r="1" spans="1:6" ht="18" customHeight="1">
      <c r="A1" s="373" t="s">
        <v>173</v>
      </c>
      <c r="B1" s="374"/>
      <c r="C1" s="374"/>
      <c r="D1" s="374"/>
      <c r="E1" s="374"/>
      <c r="F1" s="163"/>
    </row>
    <row r="2" spans="1:6" ht="12.75">
      <c r="A2" s="194"/>
      <c r="B2" s="194"/>
      <c r="C2" s="194"/>
      <c r="D2" s="194"/>
      <c r="E2" s="194"/>
      <c r="F2" s="163"/>
    </row>
    <row r="3" spans="1:6" ht="48" customHeight="1">
      <c r="A3" s="81" t="s">
        <v>81</v>
      </c>
      <c r="B3" s="81" t="s">
        <v>0</v>
      </c>
      <c r="C3" s="81" t="s">
        <v>1</v>
      </c>
      <c r="D3" s="81" t="s">
        <v>2</v>
      </c>
      <c r="E3" s="81" t="s">
        <v>110</v>
      </c>
      <c r="F3" s="81" t="s">
        <v>80</v>
      </c>
    </row>
    <row r="4" spans="1:6" ht="12.75">
      <c r="A4" s="169" t="s">
        <v>3</v>
      </c>
      <c r="B4" s="195">
        <f>'[1]Sheet 1'!C5/('[1]Sheet 1'!$B$9+'[1]Sheet 1'!$C$9)*100</f>
        <v>8.98739707240462</v>
      </c>
      <c r="C4" s="195">
        <f>'[1]Sheet 1'!E5/('[1]Sheet 1'!$D$9+'[1]Sheet 1'!$E$9)*100</f>
        <v>7.552908516791922</v>
      </c>
      <c r="D4" s="195">
        <f>'[1]Sheet 1'!G5/('[1]Sheet 1'!$F$9+'[1]Sheet 1'!$G$9)*100</f>
        <v>7.465534117490917</v>
      </c>
      <c r="E4" s="195">
        <f>'[1]Sheet 1'!I5/('[1]Sheet 1'!$H$9+'[1]Sheet 1'!$I$9)*100</f>
        <v>7.015943062859797</v>
      </c>
      <c r="F4" s="171">
        <f>E4/B4*100</f>
        <v>78.0642382476003</v>
      </c>
    </row>
    <row r="5" spans="1:6" ht="12.75">
      <c r="A5" s="169" t="s">
        <v>4</v>
      </c>
      <c r="B5" s="195">
        <f>'[1]Sheet 1'!C6/('[1]Sheet 1'!$B$9+'[1]Sheet 1'!$C$9)*100</f>
        <v>4.402453119210755</v>
      </c>
      <c r="C5" s="195">
        <f>'[1]Sheet 1'!E6/('[1]Sheet 1'!$D$9+'[1]Sheet 1'!$E$9)*100</f>
        <v>3.706775939966046</v>
      </c>
      <c r="D5" s="195">
        <f>'[1]Sheet 1'!G6/('[1]Sheet 1'!$F$9+'[1]Sheet 1'!$G$9)*100</f>
        <v>3.573502330905652</v>
      </c>
      <c r="E5" s="195">
        <f>'[1]Sheet 1'!I6/('[1]Sheet 1'!$H$9+'[1]Sheet 1'!$I$9)*100</f>
        <v>3.3633613705614636</v>
      </c>
      <c r="F5" s="171">
        <f>E5/B5*100</f>
        <v>76.39743750785077</v>
      </c>
    </row>
    <row r="6" spans="1:6" ht="12.75">
      <c r="A6" s="169" t="s">
        <v>5</v>
      </c>
      <c r="B6" s="195">
        <f>'[1]Sheet 1'!C7/('[1]Sheet 1'!$B$9+'[1]Sheet 1'!$C$9)*100</f>
        <v>8.916612748920262</v>
      </c>
      <c r="C6" s="195">
        <f>'[1]Sheet 1'!E7/('[1]Sheet 1'!$D$9+'[1]Sheet 1'!$E$9)*100</f>
        <v>6.358976060520597</v>
      </c>
      <c r="D6" s="195">
        <f>'[1]Sheet 1'!G7/('[1]Sheet 1'!$F$9+'[1]Sheet 1'!$G$9)*100</f>
        <v>6.04265861494987</v>
      </c>
      <c r="E6" s="195">
        <f>'[1]Sheet 1'!I7/('[1]Sheet 1'!$H$9+'[1]Sheet 1'!$I$9)*100</f>
        <v>5.965238261138853</v>
      </c>
      <c r="F6" s="171">
        <f>E6/B6*100</f>
        <v>66.90027288514017</v>
      </c>
    </row>
    <row r="7" spans="1:6" ht="12.75">
      <c r="A7" s="169" t="s">
        <v>6</v>
      </c>
      <c r="B7" s="195">
        <f>'[1]Sheet 1'!C8/('[1]Sheet 1'!$B$9+'[1]Sheet 1'!$C$9)*100</f>
        <v>6.116207951070336</v>
      </c>
      <c r="C7" s="195">
        <f>'[1]Sheet 1'!E8/('[1]Sheet 1'!$D$9+'[1]Sheet 1'!$E$9)*100</f>
        <v>4.294617626402553</v>
      </c>
      <c r="D7" s="195">
        <f>'[1]Sheet 1'!G8/('[1]Sheet 1'!$F$9+'[1]Sheet 1'!$G$9)*100</f>
        <v>4.180699105794913</v>
      </c>
      <c r="E7" s="195">
        <f>'[1]Sheet 1'!I8/('[1]Sheet 1'!$H$9+'[1]Sheet 1'!$I$9)*100</f>
        <v>4.0767346306772625</v>
      </c>
      <c r="F7" s="171">
        <f>E7/B7*100</f>
        <v>66.65461121157324</v>
      </c>
    </row>
    <row r="8" spans="1:6" ht="12.75">
      <c r="A8" s="196" t="s">
        <v>7</v>
      </c>
      <c r="B8" s="197">
        <f>SUM(B4:B7)</f>
        <v>28.422670891605975</v>
      </c>
      <c r="C8" s="197">
        <f>SUM(C4:C7)</f>
        <v>21.913278143681115</v>
      </c>
      <c r="D8" s="197">
        <f>SUM(D4:D7)</f>
        <v>21.262394169141352</v>
      </c>
      <c r="E8" s="197">
        <f>SUM(E4:E7)</f>
        <v>20.421277325237376</v>
      </c>
      <c r="F8" s="180">
        <f>E8/B8*100</f>
        <v>71.8485514718758</v>
      </c>
    </row>
    <row r="9" spans="1:6" ht="42" customHeight="1">
      <c r="A9" s="375" t="s">
        <v>246</v>
      </c>
      <c r="B9" s="375"/>
      <c r="C9" s="375"/>
      <c r="D9" s="375"/>
      <c r="E9" s="375"/>
      <c r="F9" s="375"/>
    </row>
    <row r="10" spans="1:6" ht="12.75">
      <c r="A10" s="192" t="s">
        <v>174</v>
      </c>
      <c r="B10" s="139"/>
      <c r="C10" s="139"/>
      <c r="D10" s="139"/>
      <c r="E10" s="139"/>
      <c r="F10" s="163"/>
    </row>
    <row r="11" spans="1:6" ht="12.75">
      <c r="A11" s="139" t="s">
        <v>46</v>
      </c>
      <c r="B11" s="139"/>
      <c r="C11" s="139"/>
      <c r="D11" s="139"/>
      <c r="E11" s="139"/>
      <c r="F11" s="163"/>
    </row>
    <row r="14" ht="12.75">
      <c r="A14" s="76"/>
    </row>
    <row r="15" ht="12.75">
      <c r="A15" s="76"/>
    </row>
  </sheetData>
  <sheetProtection/>
  <mergeCells count="2">
    <mergeCell ref="A1:E1"/>
    <mergeCell ref="A9:F9"/>
  </mergeCells>
  <printOptions/>
  <pageMargins left="0.787401575" right="0.787401575" top="0.984251969" bottom="0.984251969" header="0.4921259845" footer="0.4921259845"/>
  <pageSetup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N36" sqref="N36"/>
    </sheetView>
  </sheetViews>
  <sheetFormatPr defaultColWidth="11.421875" defaultRowHeight="12.75"/>
  <cols>
    <col min="1" max="1" width="30.8515625" style="0" customWidth="1"/>
    <col min="4" max="4" width="14.8515625" style="0" customWidth="1"/>
  </cols>
  <sheetData>
    <row r="1" spans="1:4" s="10" customFormat="1" ht="43.5" customHeight="1">
      <c r="A1" s="366" t="s">
        <v>175</v>
      </c>
      <c r="B1" s="366"/>
      <c r="C1" s="366"/>
      <c r="D1" s="366"/>
    </row>
    <row r="2" spans="1:4" s="10" customFormat="1" ht="12.75">
      <c r="A2" s="164"/>
      <c r="B2" s="163"/>
      <c r="C2" s="163"/>
      <c r="D2" s="165"/>
    </row>
    <row r="3" spans="1:4" s="10" customFormat="1" ht="38.25">
      <c r="A3" s="166"/>
      <c r="B3" s="167" t="s">
        <v>0</v>
      </c>
      <c r="C3" s="167" t="s">
        <v>121</v>
      </c>
      <c r="D3" s="167" t="s">
        <v>82</v>
      </c>
    </row>
    <row r="4" spans="1:4" s="10" customFormat="1" ht="12.75">
      <c r="A4" s="168" t="s">
        <v>111</v>
      </c>
      <c r="B4" s="169"/>
      <c r="C4" s="169"/>
      <c r="D4" s="170"/>
    </row>
    <row r="5" spans="1:4" s="10" customFormat="1" ht="12.75">
      <c r="A5" s="169" t="s">
        <v>112</v>
      </c>
      <c r="B5" s="171">
        <v>37.824</v>
      </c>
      <c r="C5" s="171">
        <v>27.4384</v>
      </c>
      <c r="D5" s="171">
        <f>C5/B5*100</f>
        <v>72.54230118443317</v>
      </c>
    </row>
    <row r="6" spans="1:4" s="10" customFormat="1" ht="12.75">
      <c r="A6" s="169" t="s">
        <v>113</v>
      </c>
      <c r="B6" s="171">
        <v>25.4143</v>
      </c>
      <c r="C6" s="171">
        <v>19.9603</v>
      </c>
      <c r="D6" s="171">
        <f>C6/B6*100</f>
        <v>78.5396410682175</v>
      </c>
    </row>
    <row r="7" spans="1:4" s="10" customFormat="1" ht="12.75">
      <c r="A7" s="172" t="s">
        <v>114</v>
      </c>
      <c r="B7" s="173">
        <v>18.1348</v>
      </c>
      <c r="C7" s="173">
        <v>14.4166</v>
      </c>
      <c r="D7" s="173">
        <f>C7/B7*100</f>
        <v>79.49687892891018</v>
      </c>
    </row>
    <row r="8" spans="1:4" s="10" customFormat="1" ht="12.75">
      <c r="A8" s="168" t="s">
        <v>11</v>
      </c>
      <c r="B8" s="169"/>
      <c r="C8" s="169"/>
      <c r="D8" s="170"/>
    </row>
    <row r="9" spans="1:4" s="10" customFormat="1" ht="12.75">
      <c r="A9" s="169" t="s">
        <v>137</v>
      </c>
      <c r="B9" s="171">
        <v>38.1349</v>
      </c>
      <c r="C9" s="171">
        <v>29.287</v>
      </c>
      <c r="D9" s="171">
        <f>C9/B9*100</f>
        <v>76.7984182468028</v>
      </c>
    </row>
    <row r="10" spans="1:4" s="10" customFormat="1" ht="12.75">
      <c r="A10" s="169" t="s">
        <v>148</v>
      </c>
      <c r="B10" s="171">
        <v>28.9653</v>
      </c>
      <c r="C10" s="171">
        <v>21.2768</v>
      </c>
      <c r="D10" s="171">
        <f>C10/B10*100</f>
        <v>73.45616996889383</v>
      </c>
    </row>
    <row r="11" spans="1:4" s="10" customFormat="1" ht="12.75">
      <c r="A11" s="172" t="s">
        <v>153</v>
      </c>
      <c r="B11" s="173">
        <v>16.293</v>
      </c>
      <c r="C11" s="173">
        <v>12.0136</v>
      </c>
      <c r="D11" s="173">
        <f>C11/B11*100</f>
        <v>73.73473270729761</v>
      </c>
    </row>
    <row r="12" spans="1:4" s="10" customFormat="1" ht="12.75">
      <c r="A12" s="168" t="s">
        <v>12</v>
      </c>
      <c r="B12" s="171"/>
      <c r="C12" s="174"/>
      <c r="D12" s="171"/>
    </row>
    <row r="13" spans="1:4" s="10" customFormat="1" ht="12.75">
      <c r="A13" s="169" t="s">
        <v>19</v>
      </c>
      <c r="B13" s="171">
        <v>29.2035</v>
      </c>
      <c r="C13" s="171">
        <v>21.6608</v>
      </c>
      <c r="D13" s="171">
        <f aca="true" t="shared" si="0" ref="D13:D22">C13/B13*100</f>
        <v>74.17193144657318</v>
      </c>
    </row>
    <row r="14" spans="1:4" s="10" customFormat="1" ht="12.75">
      <c r="A14" s="169" t="s">
        <v>13</v>
      </c>
      <c r="B14" s="171">
        <v>32.9106</v>
      </c>
      <c r="C14" s="171">
        <v>25.5772</v>
      </c>
      <c r="D14" s="171">
        <f t="shared" si="0"/>
        <v>77.71720965281702</v>
      </c>
    </row>
    <row r="15" spans="1:4" s="10" customFormat="1" ht="12.75">
      <c r="A15" s="169" t="s">
        <v>14</v>
      </c>
      <c r="B15" s="171">
        <v>19.329</v>
      </c>
      <c r="C15" s="171">
        <v>16.7458</v>
      </c>
      <c r="D15" s="171">
        <f t="shared" si="0"/>
        <v>86.63562522634382</v>
      </c>
    </row>
    <row r="16" spans="1:4" s="10" customFormat="1" ht="12.75">
      <c r="A16" s="169" t="s">
        <v>15</v>
      </c>
      <c r="B16" s="171">
        <v>25.4474</v>
      </c>
      <c r="C16" s="171">
        <v>19.8596</v>
      </c>
      <c r="D16" s="171">
        <f t="shared" si="0"/>
        <v>78.04176458105741</v>
      </c>
    </row>
    <row r="17" spans="1:4" s="10" customFormat="1" ht="12.75">
      <c r="A17" s="169" t="s">
        <v>16</v>
      </c>
      <c r="B17" s="171">
        <v>50.1115</v>
      </c>
      <c r="C17" s="171">
        <v>38.2779</v>
      </c>
      <c r="D17" s="171">
        <f t="shared" si="0"/>
        <v>76.38546042325615</v>
      </c>
    </row>
    <row r="18" spans="1:4" s="10" customFormat="1" ht="12.75">
      <c r="A18" s="169" t="s">
        <v>17</v>
      </c>
      <c r="B18" s="171">
        <v>23.6691</v>
      </c>
      <c r="C18" s="171">
        <v>17.7615</v>
      </c>
      <c r="D18" s="171">
        <f t="shared" si="0"/>
        <v>75.04087607893837</v>
      </c>
    </row>
    <row r="19" spans="1:4" ht="12.75">
      <c r="A19" s="175" t="s">
        <v>38</v>
      </c>
      <c r="B19" s="176"/>
      <c r="C19" s="177"/>
      <c r="D19" s="176"/>
    </row>
    <row r="20" spans="1:4" s="10" customFormat="1" ht="12.75">
      <c r="A20" s="169" t="s">
        <v>116</v>
      </c>
      <c r="B20" s="171">
        <v>35.3486</v>
      </c>
      <c r="C20" s="171">
        <v>26.3515</v>
      </c>
      <c r="D20" s="171">
        <f t="shared" si="0"/>
        <v>74.54750683195374</v>
      </c>
    </row>
    <row r="21" spans="1:4" s="10" customFormat="1" ht="12.75">
      <c r="A21" s="169" t="s">
        <v>117</v>
      </c>
      <c r="B21" s="171">
        <v>17.2484</v>
      </c>
      <c r="C21" s="171">
        <v>13.8626</v>
      </c>
      <c r="D21" s="171">
        <f t="shared" si="0"/>
        <v>80.37035319218015</v>
      </c>
    </row>
    <row r="22" spans="1:4" s="10" customFormat="1" ht="12.75">
      <c r="A22" s="169" t="s">
        <v>115</v>
      </c>
      <c r="B22" s="171">
        <v>12.1924</v>
      </c>
      <c r="C22" s="171">
        <v>9.8723</v>
      </c>
      <c r="D22" s="171">
        <f t="shared" si="0"/>
        <v>80.97093271218135</v>
      </c>
    </row>
    <row r="23" spans="1:4" s="10" customFormat="1" ht="12.75">
      <c r="A23" s="178" t="s">
        <v>7</v>
      </c>
      <c r="B23" s="179">
        <v>0.2832250034573365</v>
      </c>
      <c r="C23" s="82">
        <v>0.20279352786613192</v>
      </c>
      <c r="D23" s="180">
        <f>C23/B23*100</f>
        <v>71.6015625</v>
      </c>
    </row>
    <row r="24" spans="1:5" s="10" customFormat="1" ht="32.25" customHeight="1">
      <c r="A24" s="365" t="s">
        <v>176</v>
      </c>
      <c r="B24" s="365"/>
      <c r="C24" s="365"/>
      <c r="D24" s="365"/>
      <c r="E24" s="16"/>
    </row>
    <row r="25" spans="1:5" s="10" customFormat="1" ht="21.75" customHeight="1">
      <c r="A25" s="337" t="s">
        <v>174</v>
      </c>
      <c r="B25" s="337"/>
      <c r="C25" s="337"/>
      <c r="D25" s="337"/>
      <c r="E25" s="16"/>
    </row>
    <row r="26" spans="1:4" s="10" customFormat="1" ht="21" customHeight="1">
      <c r="A26" s="365" t="s">
        <v>46</v>
      </c>
      <c r="B26" s="365"/>
      <c r="C26" s="365"/>
      <c r="D26" s="365"/>
    </row>
    <row r="27" s="10" customFormat="1" ht="12.75"/>
  </sheetData>
  <sheetProtection/>
  <mergeCells count="4">
    <mergeCell ref="A24:D24"/>
    <mergeCell ref="A26:D26"/>
    <mergeCell ref="A25:D25"/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3" width="24.421875" style="10" customWidth="1"/>
    <col min="4" max="16384" width="11.421875" style="10" customWidth="1"/>
  </cols>
  <sheetData>
    <row r="1" spans="1:3" ht="12.75">
      <c r="A1" s="163"/>
      <c r="B1" s="163"/>
      <c r="C1" s="163"/>
    </row>
    <row r="2" spans="1:3" ht="12.75">
      <c r="A2" s="380" t="s">
        <v>83</v>
      </c>
      <c r="B2" s="381"/>
      <c r="C2" s="382"/>
    </row>
    <row r="3" spans="1:3" ht="12.75">
      <c r="A3" s="383" t="s">
        <v>168</v>
      </c>
      <c r="B3" s="384"/>
      <c r="C3" s="385"/>
    </row>
    <row r="4" spans="1:3" ht="12.75">
      <c r="A4" s="386" t="s">
        <v>88</v>
      </c>
      <c r="B4" s="387"/>
      <c r="C4" s="388"/>
    </row>
    <row r="5" spans="1:3" ht="12.75">
      <c r="A5" s="54" t="s">
        <v>84</v>
      </c>
      <c r="B5" s="54" t="s">
        <v>89</v>
      </c>
      <c r="C5" s="54" t="s">
        <v>85</v>
      </c>
    </row>
    <row r="6" spans="1:3" ht="12.75">
      <c r="A6" s="54" t="s">
        <v>92</v>
      </c>
      <c r="B6" s="54" t="s">
        <v>99</v>
      </c>
      <c r="C6" s="54" t="s">
        <v>94</v>
      </c>
    </row>
    <row r="7" spans="1:3" ht="12.75">
      <c r="A7" s="376" t="s">
        <v>90</v>
      </c>
      <c r="B7" s="377"/>
      <c r="C7" s="378"/>
    </row>
    <row r="8" spans="1:3" ht="17.25" customHeight="1">
      <c r="A8" s="54" t="s">
        <v>86</v>
      </c>
      <c r="B8" s="54" t="s">
        <v>87</v>
      </c>
      <c r="C8" s="54" t="s">
        <v>85</v>
      </c>
    </row>
    <row r="9" spans="1:3" ht="12.75">
      <c r="A9" s="54" t="s">
        <v>93</v>
      </c>
      <c r="B9" s="54" t="s">
        <v>101</v>
      </c>
      <c r="C9" s="54" t="s">
        <v>100</v>
      </c>
    </row>
    <row r="10" spans="1:3" ht="12.75">
      <c r="A10" s="376" t="s">
        <v>91</v>
      </c>
      <c r="B10" s="377"/>
      <c r="C10" s="378"/>
    </row>
    <row r="11" spans="1:3" ht="12.75">
      <c r="A11" s="55" t="s">
        <v>86</v>
      </c>
      <c r="B11" s="56" t="s">
        <v>87</v>
      </c>
      <c r="C11" s="57" t="s">
        <v>85</v>
      </c>
    </row>
    <row r="12" spans="1:3" ht="12.75">
      <c r="A12" s="51" t="s">
        <v>94</v>
      </c>
      <c r="B12" s="52" t="s">
        <v>97</v>
      </c>
      <c r="C12" s="53" t="s">
        <v>98</v>
      </c>
    </row>
    <row r="13" spans="1:3" ht="21" customHeight="1">
      <c r="A13" s="379" t="s">
        <v>95</v>
      </c>
      <c r="B13" s="379"/>
      <c r="C13" s="379"/>
    </row>
    <row r="14" spans="1:3" ht="24" customHeight="1">
      <c r="A14" s="379" t="s">
        <v>96</v>
      </c>
      <c r="B14" s="379"/>
      <c r="C14" s="379"/>
    </row>
    <row r="15" spans="1:3" ht="12.75">
      <c r="A15" s="163"/>
      <c r="B15" s="163"/>
      <c r="C15" s="163"/>
    </row>
  </sheetData>
  <sheetProtection/>
  <mergeCells count="7">
    <mergeCell ref="A10:C10"/>
    <mergeCell ref="A13:C13"/>
    <mergeCell ref="A14:C14"/>
    <mergeCell ref="A2:C2"/>
    <mergeCell ref="A3:C3"/>
    <mergeCell ref="A4:C4"/>
    <mergeCell ref="A7:C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46.00390625" style="0" customWidth="1"/>
    <col min="2" max="4" width="8.8515625" style="43" customWidth="1"/>
    <col min="5" max="5" width="11.421875" style="42" bestFit="1" customWidth="1"/>
    <col min="6" max="10" width="8.00390625" style="0" customWidth="1"/>
  </cols>
  <sheetData>
    <row r="1" spans="1:4" ht="12.75">
      <c r="A1" s="319" t="s">
        <v>232</v>
      </c>
      <c r="B1" s="319"/>
      <c r="C1" s="319"/>
      <c r="D1" s="318"/>
    </row>
    <row r="2" spans="1:5" ht="12.75">
      <c r="A2" s="18"/>
      <c r="B2" s="41"/>
      <c r="C2" s="41"/>
      <c r="D2" s="41"/>
      <c r="E2" s="44"/>
    </row>
    <row r="3" spans="1:5" ht="12.75" customHeight="1">
      <c r="A3" s="83"/>
      <c r="B3" s="330"/>
      <c r="C3" s="330"/>
      <c r="D3" s="330"/>
      <c r="E3" s="84" t="s">
        <v>18</v>
      </c>
    </row>
    <row r="4" spans="1:5" ht="67.5" customHeight="1">
      <c r="A4" s="85"/>
      <c r="B4" s="86">
        <v>2012</v>
      </c>
      <c r="C4" s="86">
        <v>2015</v>
      </c>
      <c r="D4" s="86">
        <v>2016</v>
      </c>
      <c r="E4" s="87" t="s">
        <v>241</v>
      </c>
    </row>
    <row r="5" spans="1:5" ht="14.25" customHeight="1">
      <c r="A5" s="88" t="s">
        <v>41</v>
      </c>
      <c r="B5" s="89">
        <v>306185</v>
      </c>
      <c r="C5" s="90">
        <v>272077</v>
      </c>
      <c r="D5" s="90">
        <v>275258</v>
      </c>
      <c r="E5" s="91">
        <f>(D5/C5-1)*100</f>
        <v>1.1691543202843269</v>
      </c>
    </row>
    <row r="6" spans="1:5" ht="14.25" customHeight="1">
      <c r="A6" s="92" t="s">
        <v>146</v>
      </c>
      <c r="B6" s="93"/>
      <c r="C6" s="93"/>
      <c r="D6" s="93"/>
      <c r="E6" s="93"/>
    </row>
    <row r="7" spans="1:5" ht="12.75">
      <c r="A7" s="94" t="s">
        <v>37</v>
      </c>
      <c r="B7" s="91">
        <v>2.966957876251846</v>
      </c>
      <c r="C7" s="91">
        <v>3.5343</v>
      </c>
      <c r="D7" s="91">
        <v>3.3975</v>
      </c>
      <c r="E7" s="91">
        <f aca="true" t="shared" si="0" ref="E7:E26">((D7/100*D$5)/(C7/100*C$5)-1)*100</f>
        <v>-2.746738589489861</v>
      </c>
    </row>
    <row r="8" spans="1:5" ht="12.75">
      <c r="A8" s="95" t="s">
        <v>19</v>
      </c>
      <c r="B8" s="91">
        <v>21.20221309487946</v>
      </c>
      <c r="C8" s="91">
        <v>22.133</v>
      </c>
      <c r="D8" s="91">
        <v>22.423</v>
      </c>
      <c r="E8" s="91">
        <f t="shared" si="0"/>
        <v>2.4947339865240004</v>
      </c>
    </row>
    <row r="9" spans="1:5" ht="22.5">
      <c r="A9" s="96" t="s">
        <v>47</v>
      </c>
      <c r="B9" s="97">
        <v>1.6418195578218795</v>
      </c>
      <c r="C9" s="97">
        <v>1.4824</v>
      </c>
      <c r="D9" s="97">
        <v>1.4402</v>
      </c>
      <c r="E9" s="97">
        <f t="shared" si="0"/>
        <v>-1.7108634295240788</v>
      </c>
    </row>
    <row r="10" spans="1:5" ht="22.5">
      <c r="A10" s="98" t="s">
        <v>48</v>
      </c>
      <c r="B10" s="97">
        <v>9.511825950227408</v>
      </c>
      <c r="C10" s="97">
        <v>10.637</v>
      </c>
      <c r="D10" s="97">
        <v>10.872</v>
      </c>
      <c r="E10" s="97">
        <f t="shared" si="0"/>
        <v>3.4042536213341412</v>
      </c>
    </row>
    <row r="11" spans="1:5" ht="22.5">
      <c r="A11" s="98" t="s">
        <v>49</v>
      </c>
      <c r="B11" s="97">
        <v>1.9346211213895768</v>
      </c>
      <c r="C11" s="97">
        <v>1.7583</v>
      </c>
      <c r="D11" s="97">
        <v>1.813</v>
      </c>
      <c r="E11" s="97">
        <f t="shared" si="0"/>
        <v>4.316485686558291</v>
      </c>
    </row>
    <row r="12" spans="1:5" ht="12.75">
      <c r="A12" s="98" t="s">
        <v>50</v>
      </c>
      <c r="B12" s="97">
        <v>1.9570312787015334</v>
      </c>
      <c r="C12" s="97">
        <v>2.2313</v>
      </c>
      <c r="D12" s="97">
        <v>2.2824</v>
      </c>
      <c r="E12" s="97">
        <f t="shared" si="0"/>
        <v>3.4860744053318404</v>
      </c>
    </row>
    <row r="13" spans="1:5" ht="22.5">
      <c r="A13" s="98" t="s">
        <v>51</v>
      </c>
      <c r="B13" s="97">
        <v>1.5753238451421392</v>
      </c>
      <c r="C13" s="97">
        <v>1.7031</v>
      </c>
      <c r="D13" s="97">
        <v>1.6818</v>
      </c>
      <c r="E13" s="97">
        <f t="shared" si="0"/>
        <v>-0.09612839184183208</v>
      </c>
    </row>
    <row r="14" spans="1:5" ht="12.75">
      <c r="A14" s="98" t="s">
        <v>52</v>
      </c>
      <c r="B14" s="97">
        <v>4.581591341596926</v>
      </c>
      <c r="C14" s="97">
        <v>4.3207</v>
      </c>
      <c r="D14" s="97">
        <v>4.334</v>
      </c>
      <c r="E14" s="97">
        <f t="shared" si="0"/>
        <v>1.4805737089157445</v>
      </c>
    </row>
    <row r="15" spans="1:5" ht="12.75">
      <c r="A15" s="95" t="s">
        <v>20</v>
      </c>
      <c r="B15" s="91">
        <v>19.662157694031553</v>
      </c>
      <c r="C15" s="91">
        <v>15.925</v>
      </c>
      <c r="D15" s="91">
        <v>15.745</v>
      </c>
      <c r="E15" s="91">
        <f t="shared" si="0"/>
        <v>0.02564111603620134</v>
      </c>
    </row>
    <row r="16" spans="1:5" ht="12.75">
      <c r="A16" s="95" t="s">
        <v>53</v>
      </c>
      <c r="B16" s="91">
        <v>56.16867133483714</v>
      </c>
      <c r="C16" s="91">
        <v>58.408</v>
      </c>
      <c r="D16" s="91">
        <v>58.435</v>
      </c>
      <c r="E16" s="91">
        <f t="shared" si="0"/>
        <v>1.2159213242332267</v>
      </c>
    </row>
    <row r="17" spans="1:5" s="6" customFormat="1" ht="12.75">
      <c r="A17" s="96" t="s">
        <v>54</v>
      </c>
      <c r="B17" s="97">
        <v>18.84877919749594</v>
      </c>
      <c r="C17" s="97">
        <v>20.072</v>
      </c>
      <c r="D17" s="97">
        <v>20.301</v>
      </c>
      <c r="E17" s="97">
        <f t="shared" si="0"/>
        <v>2.3233859035518334</v>
      </c>
    </row>
    <row r="18" spans="1:5" ht="12.75">
      <c r="A18" s="98" t="s">
        <v>56</v>
      </c>
      <c r="B18" s="97">
        <v>2.80788249729976</v>
      </c>
      <c r="C18" s="97">
        <v>2.8016</v>
      </c>
      <c r="D18" s="97">
        <v>2.943</v>
      </c>
      <c r="E18" s="97">
        <f t="shared" si="0"/>
        <v>6.275278828025699</v>
      </c>
    </row>
    <row r="19" spans="1:5" ht="12.75">
      <c r="A19" s="99" t="s">
        <v>55</v>
      </c>
      <c r="B19" s="97">
        <v>11.45893797897119</v>
      </c>
      <c r="C19" s="97">
        <v>11.95</v>
      </c>
      <c r="D19" s="97">
        <v>11.222</v>
      </c>
      <c r="E19" s="97">
        <f t="shared" si="0"/>
        <v>-4.994121357135494</v>
      </c>
    </row>
    <row r="20" spans="1:5" ht="12.75">
      <c r="A20" s="99" t="s">
        <v>57</v>
      </c>
      <c r="B20" s="97">
        <v>2.646602840579284</v>
      </c>
      <c r="C20" s="97">
        <v>2.5211</v>
      </c>
      <c r="D20" s="97">
        <v>2.5816</v>
      </c>
      <c r="E20" s="97">
        <f t="shared" si="0"/>
        <v>3.596957198542694</v>
      </c>
    </row>
    <row r="21" spans="1:5" ht="12.75">
      <c r="A21" s="99" t="s">
        <v>58</v>
      </c>
      <c r="B21" s="97">
        <v>2.8471921175027006</v>
      </c>
      <c r="C21" s="97">
        <v>3.1967</v>
      </c>
      <c r="D21" s="97">
        <v>3.296</v>
      </c>
      <c r="E21" s="97">
        <f t="shared" si="0"/>
        <v>4.311800494152451</v>
      </c>
    </row>
    <row r="22" spans="1:5" ht="12.75">
      <c r="A22" s="99" t="s">
        <v>59</v>
      </c>
      <c r="B22" s="97">
        <v>0.5639277290795671</v>
      </c>
      <c r="C22" s="97">
        <v>0.5954</v>
      </c>
      <c r="D22" s="97">
        <v>0.6949</v>
      </c>
      <c r="E22" s="97">
        <f t="shared" si="0"/>
        <v>18.07599149675103</v>
      </c>
    </row>
    <row r="23" spans="1:5" ht="12.75">
      <c r="A23" s="99" t="s">
        <v>60</v>
      </c>
      <c r="B23" s="97">
        <v>7.739586624442501</v>
      </c>
      <c r="C23" s="97">
        <v>8.0209</v>
      </c>
      <c r="D23" s="97">
        <v>8.2527</v>
      </c>
      <c r="E23" s="97">
        <f t="shared" si="0"/>
        <v>4.092892301239348</v>
      </c>
    </row>
    <row r="24" spans="1:5" ht="22.5">
      <c r="A24" s="99" t="s">
        <v>61</v>
      </c>
      <c r="B24" s="97">
        <v>1.6881093909580525</v>
      </c>
      <c r="C24" s="97">
        <v>1.7035</v>
      </c>
      <c r="D24" s="97">
        <v>1.7676</v>
      </c>
      <c r="E24" s="97">
        <f t="shared" si="0"/>
        <v>4.9759889501230115</v>
      </c>
    </row>
    <row r="25" spans="1:5" ht="12.75">
      <c r="A25" s="99" t="s">
        <v>62</v>
      </c>
      <c r="B25" s="97">
        <v>5.8203954474316495</v>
      </c>
      <c r="C25" s="97">
        <v>5.6981</v>
      </c>
      <c r="D25" s="97">
        <v>5.4341</v>
      </c>
      <c r="E25" s="97">
        <f t="shared" si="0"/>
        <v>-3.5181373630057244</v>
      </c>
    </row>
    <row r="26" spans="1:5" ht="12.75">
      <c r="A26" s="99" t="s">
        <v>63</v>
      </c>
      <c r="B26" s="100">
        <v>1.7472575110764956</v>
      </c>
      <c r="C26" s="100">
        <v>1.849</v>
      </c>
      <c r="D26" s="100">
        <v>1.9416</v>
      </c>
      <c r="E26" s="100">
        <f t="shared" si="0"/>
        <v>6.235819377103313</v>
      </c>
    </row>
    <row r="27" spans="1:5" ht="12.75">
      <c r="A27" s="101" t="s">
        <v>38</v>
      </c>
      <c r="B27" s="102"/>
      <c r="C27" s="102"/>
      <c r="D27" s="102"/>
      <c r="E27" s="102"/>
    </row>
    <row r="28" spans="1:5" ht="12.75">
      <c r="A28" s="103" t="s">
        <v>102</v>
      </c>
      <c r="B28" s="97">
        <v>39.03171168125921</v>
      </c>
      <c r="C28" s="97">
        <v>38.017</v>
      </c>
      <c r="D28" s="97">
        <v>36.807</v>
      </c>
      <c r="E28" s="97">
        <f aca="true" t="shared" si="1" ref="E28:E33">((D28/100*D$5)/(C28/100*C$5)-1)*100</f>
        <v>-2.050844015395603</v>
      </c>
    </row>
    <row r="29" spans="1:6" ht="12.75">
      <c r="A29" s="103" t="s">
        <v>103</v>
      </c>
      <c r="B29" s="97">
        <v>17.281414992780274</v>
      </c>
      <c r="C29" s="97">
        <v>17.759</v>
      </c>
      <c r="D29" s="97">
        <v>17.83</v>
      </c>
      <c r="E29" s="97">
        <f t="shared" si="1"/>
        <v>1.5736258534078118</v>
      </c>
      <c r="F29" s="77"/>
    </row>
    <row r="30" spans="1:6" ht="12.75">
      <c r="A30" s="103" t="s">
        <v>104</v>
      </c>
      <c r="B30" s="97">
        <v>18.94066597837389</v>
      </c>
      <c r="C30" s="97">
        <v>17.941</v>
      </c>
      <c r="D30" s="97">
        <v>18.244</v>
      </c>
      <c r="E30" s="97">
        <f t="shared" si="1"/>
        <v>2.877768876833353</v>
      </c>
      <c r="F30" s="77">
        <f>((D30+D31+D32+D33)/100*D5)/(SUM(C30:C33)/100*C5)-1</f>
        <v>0.037766091096137266</v>
      </c>
    </row>
    <row r="31" spans="1:8" ht="12.75">
      <c r="A31" s="103" t="s">
        <v>105</v>
      </c>
      <c r="B31" s="97">
        <v>7.521374430045817</v>
      </c>
      <c r="C31" s="97">
        <v>7.2561</v>
      </c>
      <c r="D31" s="97">
        <v>7.5032</v>
      </c>
      <c r="E31" s="97">
        <f t="shared" si="1"/>
        <v>4.614379445701866</v>
      </c>
      <c r="F31" s="77"/>
      <c r="H31" s="77"/>
    </row>
    <row r="32" spans="1:5" ht="12.75">
      <c r="A32" s="103" t="s">
        <v>106</v>
      </c>
      <c r="B32" s="97">
        <v>1.2741989411068777</v>
      </c>
      <c r="C32" s="97">
        <v>1.3111</v>
      </c>
      <c r="D32" s="97">
        <v>1.3338</v>
      </c>
      <c r="E32" s="97">
        <f t="shared" si="1"/>
        <v>2.920767319346562</v>
      </c>
    </row>
    <row r="33" spans="1:5" ht="12.75">
      <c r="A33" s="104" t="s">
        <v>39</v>
      </c>
      <c r="B33" s="100">
        <v>15.950633976433934</v>
      </c>
      <c r="C33" s="100">
        <v>17.716</v>
      </c>
      <c r="D33" s="100">
        <v>18.283</v>
      </c>
      <c r="E33" s="100">
        <f t="shared" si="1"/>
        <v>4.407069792151619</v>
      </c>
    </row>
    <row r="34" spans="1:5" ht="33.75" customHeight="1">
      <c r="A34" s="331" t="s">
        <v>233</v>
      </c>
      <c r="B34" s="331"/>
      <c r="C34" s="331"/>
      <c r="D34" s="331"/>
      <c r="E34" s="331"/>
    </row>
    <row r="35" spans="1:5" ht="27" customHeight="1">
      <c r="A35" s="332" t="s">
        <v>244</v>
      </c>
      <c r="B35" s="332"/>
      <c r="C35" s="332"/>
      <c r="D35" s="332"/>
      <c r="E35" s="332"/>
    </row>
    <row r="36" spans="1:5" ht="12.75">
      <c r="A36" s="328" t="s">
        <v>151</v>
      </c>
      <c r="B36" s="328"/>
      <c r="C36" s="328"/>
      <c r="D36" s="328"/>
      <c r="E36" s="328"/>
    </row>
    <row r="37" spans="1:5" ht="28.5" customHeight="1">
      <c r="A37" s="329" t="s">
        <v>145</v>
      </c>
      <c r="B37" s="329"/>
      <c r="C37" s="329"/>
      <c r="D37" s="329"/>
      <c r="E37" s="329"/>
    </row>
    <row r="38" spans="2:4" ht="12.75"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77" spans="2:4" ht="12.75">
      <c r="B77" s="42"/>
      <c r="C77" s="42"/>
      <c r="D77" s="42"/>
    </row>
    <row r="78" spans="2:4" ht="12.75">
      <c r="B78" s="42"/>
      <c r="C78" s="42"/>
      <c r="D78" s="42"/>
    </row>
    <row r="79" spans="2:4" ht="12.75"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  <row r="84" spans="2:4" ht="12.75">
      <c r="B84" s="42"/>
      <c r="C84" s="42"/>
      <c r="D84" s="42"/>
    </row>
    <row r="85" spans="2:4" ht="12.75">
      <c r="B85" s="42"/>
      <c r="C85" s="42"/>
      <c r="D85" s="42"/>
    </row>
    <row r="86" spans="2:4" ht="12.75">
      <c r="B86" s="42"/>
      <c r="C86" s="42"/>
      <c r="D86" s="42"/>
    </row>
  </sheetData>
  <sheetProtection/>
  <mergeCells count="5">
    <mergeCell ref="A36:E36"/>
    <mergeCell ref="A37:E37"/>
    <mergeCell ref="B3:D3"/>
    <mergeCell ref="A34:E34"/>
    <mergeCell ref="A35:E35"/>
  </mergeCells>
  <printOptions/>
  <pageMargins left="0.787401575" right="0.787401575" top="0.984251969" bottom="0.984251969" header="0.4921259845" footer="0.4921259845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24.140625" style="0" bestFit="1" customWidth="1"/>
  </cols>
  <sheetData>
    <row r="1" ht="12.75">
      <c r="A1" s="9" t="s">
        <v>237</v>
      </c>
    </row>
    <row r="3" spans="1:22" ht="12.75">
      <c r="A3" s="321" t="s">
        <v>38</v>
      </c>
      <c r="B3" s="219">
        <v>1996</v>
      </c>
      <c r="C3" s="219">
        <v>1997</v>
      </c>
      <c r="D3" s="219">
        <v>1998</v>
      </c>
      <c r="E3" s="219">
        <v>1999</v>
      </c>
      <c r="F3" s="219">
        <v>2000</v>
      </c>
      <c r="G3" s="219">
        <v>2001</v>
      </c>
      <c r="H3" s="219">
        <v>2002</v>
      </c>
      <c r="I3" s="219">
        <v>2003</v>
      </c>
      <c r="J3" s="219">
        <v>2004</v>
      </c>
      <c r="K3" s="219">
        <v>2005</v>
      </c>
      <c r="L3" s="219">
        <v>2006</v>
      </c>
      <c r="M3" s="219">
        <v>2007</v>
      </c>
      <c r="N3" s="219">
        <v>2008</v>
      </c>
      <c r="O3" s="219">
        <v>2009</v>
      </c>
      <c r="P3" s="219">
        <v>2010</v>
      </c>
      <c r="Q3" s="219">
        <v>2011</v>
      </c>
      <c r="R3" s="219">
        <v>2012</v>
      </c>
      <c r="S3" s="219">
        <v>2013</v>
      </c>
      <c r="T3" s="219">
        <v>2014</v>
      </c>
      <c r="U3" s="219">
        <v>2015</v>
      </c>
      <c r="V3" s="219">
        <v>2016</v>
      </c>
    </row>
    <row r="4" spans="1:22" ht="12.75">
      <c r="A4" s="47" t="s">
        <v>234</v>
      </c>
      <c r="B4" s="323">
        <v>72.26438229056204</v>
      </c>
      <c r="C4" s="323">
        <v>71.26527105467196</v>
      </c>
      <c r="D4" s="323">
        <v>68.97718747395038</v>
      </c>
      <c r="E4" s="323">
        <v>68.0364630614274</v>
      </c>
      <c r="F4" s="323">
        <v>69.2125761450453</v>
      </c>
      <c r="G4" s="323">
        <v>66.80504099916872</v>
      </c>
      <c r="H4" s="323">
        <v>66.4692397802553</v>
      </c>
      <c r="I4" s="323">
        <v>65.11318022388265</v>
      </c>
      <c r="J4" s="323">
        <v>62.48467247499194</v>
      </c>
      <c r="K4" s="323">
        <v>61.876498735907816</v>
      </c>
      <c r="L4" s="323">
        <v>59.94710562709916</v>
      </c>
      <c r="M4" s="323">
        <v>61.881437698291975</v>
      </c>
      <c r="N4" s="323">
        <v>59.40893736582902</v>
      </c>
      <c r="O4" s="323">
        <v>58.37</v>
      </c>
      <c r="P4" s="323">
        <v>59.11</v>
      </c>
      <c r="Q4" s="323">
        <v>57.53</v>
      </c>
      <c r="R4" s="323">
        <v>56.31312667403948</v>
      </c>
      <c r="S4" s="323">
        <v>55.428866552778985</v>
      </c>
      <c r="T4" s="323">
        <v>54.040000000000006</v>
      </c>
      <c r="U4" s="323">
        <v>55.785</v>
      </c>
      <c r="V4" s="323">
        <v>54.637</v>
      </c>
    </row>
    <row r="5" spans="1:22" ht="12.75">
      <c r="A5" s="47" t="s">
        <v>235</v>
      </c>
      <c r="B5" s="323">
        <v>16.933434959349594</v>
      </c>
      <c r="C5" s="323">
        <v>16.533601559062046</v>
      </c>
      <c r="D5" s="323">
        <v>17.06966017394204</v>
      </c>
      <c r="E5" s="323">
        <v>17.27024164613323</v>
      </c>
      <c r="F5" s="323">
        <v>17.780969210974497</v>
      </c>
      <c r="G5" s="323">
        <v>18.848841863281372</v>
      </c>
      <c r="H5" s="323">
        <v>18.81463079657457</v>
      </c>
      <c r="I5" s="323">
        <v>19.34498081084504</v>
      </c>
      <c r="J5" s="323">
        <v>20.875551253092397</v>
      </c>
      <c r="K5" s="323">
        <v>20.436518700968957</v>
      </c>
      <c r="L5" s="323">
        <v>20.210320239955458</v>
      </c>
      <c r="M5" s="323">
        <v>19.441522882350384</v>
      </c>
      <c r="N5" s="323">
        <v>19.91294671044324</v>
      </c>
      <c r="O5" s="323">
        <v>19.78</v>
      </c>
      <c r="P5" s="323">
        <v>19.46</v>
      </c>
      <c r="Q5" s="323">
        <v>19.33</v>
      </c>
      <c r="R5" s="323">
        <v>18.94066597837389</v>
      </c>
      <c r="S5" s="323">
        <v>18.597195184935046</v>
      </c>
      <c r="T5" s="323">
        <v>18.542</v>
      </c>
      <c r="U5" s="323">
        <v>17.933</v>
      </c>
      <c r="V5" s="323">
        <v>18.244</v>
      </c>
    </row>
    <row r="6" spans="1:22" ht="12.75">
      <c r="A6" s="47" t="s">
        <v>236</v>
      </c>
      <c r="B6" s="323">
        <v>10.80218275008837</v>
      </c>
      <c r="C6" s="323">
        <v>12.201127386266005</v>
      </c>
      <c r="D6" s="323">
        <v>13.953152352107587</v>
      </c>
      <c r="E6" s="323">
        <v>14.693295292439373</v>
      </c>
      <c r="F6" s="323">
        <v>13.006454643980206</v>
      </c>
      <c r="G6" s="323">
        <v>14.346117137549902</v>
      </c>
      <c r="H6" s="323">
        <v>14.716129423170141</v>
      </c>
      <c r="I6" s="323">
        <v>15.54183896527231</v>
      </c>
      <c r="J6" s="323">
        <v>16.63977627191567</v>
      </c>
      <c r="K6" s="323">
        <v>17.68698256312323</v>
      </c>
      <c r="L6" s="323">
        <v>19.84257413294538</v>
      </c>
      <c r="M6" s="323">
        <v>18.67703941935764</v>
      </c>
      <c r="N6" s="323">
        <v>20.67811592372774</v>
      </c>
      <c r="O6" s="323">
        <v>21.85</v>
      </c>
      <c r="P6" s="323">
        <v>21.43</v>
      </c>
      <c r="Q6" s="323">
        <v>23.14</v>
      </c>
      <c r="R6" s="323">
        <v>24.74620734758663</v>
      </c>
      <c r="S6" s="323">
        <v>25.973938262285962</v>
      </c>
      <c r="T6" s="323">
        <v>27.4168</v>
      </c>
      <c r="U6" s="323">
        <v>26.281799999999997</v>
      </c>
      <c r="V6" s="323">
        <v>27.12</v>
      </c>
    </row>
    <row r="7" spans="1:22" ht="12.75">
      <c r="A7" s="322" t="s">
        <v>24</v>
      </c>
      <c r="B7" s="324">
        <v>100</v>
      </c>
      <c r="C7" s="324">
        <v>100.00000000000001</v>
      </c>
      <c r="D7" s="324">
        <v>100</v>
      </c>
      <c r="E7" s="324">
        <v>100</v>
      </c>
      <c r="F7" s="324">
        <v>100.00000000000001</v>
      </c>
      <c r="G7" s="324">
        <v>100</v>
      </c>
      <c r="H7" s="324">
        <v>100</v>
      </c>
      <c r="I7" s="324">
        <v>100</v>
      </c>
      <c r="J7" s="324">
        <v>100</v>
      </c>
      <c r="K7" s="324">
        <v>100</v>
      </c>
      <c r="L7" s="324">
        <v>100</v>
      </c>
      <c r="M7" s="324">
        <v>100</v>
      </c>
      <c r="N7" s="324">
        <v>100</v>
      </c>
      <c r="O7" s="324">
        <v>100</v>
      </c>
      <c r="P7" s="324">
        <v>100</v>
      </c>
      <c r="Q7" s="324">
        <v>100</v>
      </c>
      <c r="R7" s="324">
        <v>100</v>
      </c>
      <c r="S7" s="324">
        <v>100</v>
      </c>
      <c r="T7" s="324">
        <v>99.9988</v>
      </c>
      <c r="U7" s="324">
        <v>99.9998</v>
      </c>
      <c r="V7" s="324">
        <v>100.001</v>
      </c>
    </row>
    <row r="8" spans="19:22" ht="12.75">
      <c r="S8" s="320"/>
      <c r="T8" s="320"/>
      <c r="U8" s="320"/>
      <c r="V8" s="320"/>
    </row>
    <row r="9" ht="12.75">
      <c r="A9" s="1" t="s">
        <v>238</v>
      </c>
    </row>
    <row r="10" spans="1:6" ht="12.75">
      <c r="A10" s="328" t="s">
        <v>151</v>
      </c>
      <c r="B10" s="328"/>
      <c r="C10" s="328"/>
      <c r="D10" s="328"/>
      <c r="E10" s="328"/>
      <c r="F10" s="328"/>
    </row>
    <row r="11" ht="12.75">
      <c r="A11" s="1" t="s">
        <v>145</v>
      </c>
    </row>
  </sheetData>
  <sheetProtection/>
  <mergeCells count="1">
    <mergeCell ref="A10:F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4" sqref="I44"/>
    </sheetView>
  </sheetViews>
  <sheetFormatPr defaultColWidth="11.421875" defaultRowHeight="12.75"/>
  <cols>
    <col min="1" max="1" width="26.8515625" style="0" customWidth="1"/>
    <col min="2" max="18" width="11.140625" style="0" bestFit="1" customWidth="1"/>
    <col min="19" max="19" width="10.8515625" style="0" customWidth="1"/>
    <col min="20" max="22" width="11.140625" style="0" bestFit="1" customWidth="1"/>
  </cols>
  <sheetData>
    <row r="1" ht="12.75">
      <c r="A1" s="9" t="s">
        <v>156</v>
      </c>
    </row>
    <row r="2" ht="13.5" thickBot="1"/>
    <row r="3" spans="1:22" ht="13.5" thickBot="1">
      <c r="A3" s="26"/>
      <c r="B3" s="12">
        <v>1996</v>
      </c>
      <c r="C3" s="13">
        <v>1997</v>
      </c>
      <c r="D3" s="13">
        <v>1998</v>
      </c>
      <c r="E3" s="13">
        <v>1999</v>
      </c>
      <c r="F3" s="14">
        <v>2000</v>
      </c>
      <c r="G3" s="14">
        <v>2001</v>
      </c>
      <c r="H3" s="14">
        <v>2002</v>
      </c>
      <c r="I3" s="14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</row>
    <row r="4" spans="1:23" s="10" customFormat="1" ht="13.5" customHeight="1">
      <c r="A4" s="27" t="s">
        <v>118</v>
      </c>
      <c r="B4" s="28">
        <v>198169</v>
      </c>
      <c r="C4" s="28">
        <v>211880</v>
      </c>
      <c r="D4" s="28">
        <v>218767</v>
      </c>
      <c r="E4" s="28">
        <v>228422</v>
      </c>
      <c r="F4" s="17">
        <v>237876</v>
      </c>
      <c r="G4" s="17">
        <v>239806</v>
      </c>
      <c r="H4" s="17">
        <v>236826</v>
      </c>
      <c r="I4" s="17">
        <v>233361</v>
      </c>
      <c r="J4" s="28">
        <v>246717</v>
      </c>
      <c r="K4" s="28">
        <v>263138</v>
      </c>
      <c r="L4" s="28">
        <v>274102</v>
      </c>
      <c r="M4" s="28">
        <v>277691</v>
      </c>
      <c r="N4" s="28">
        <v>298645</v>
      </c>
      <c r="O4" s="28">
        <v>288008</v>
      </c>
      <c r="P4" s="28">
        <v>287719</v>
      </c>
      <c r="Q4" s="28">
        <v>295044</v>
      </c>
      <c r="R4" s="64">
        <v>306185</v>
      </c>
      <c r="S4" s="64">
        <v>283184</v>
      </c>
      <c r="T4" s="64">
        <v>271107</v>
      </c>
      <c r="U4" s="64">
        <v>272077</v>
      </c>
      <c r="V4" s="64">
        <v>275258</v>
      </c>
      <c r="W4" s="65"/>
    </row>
    <row r="5" spans="1:22" s="10" customFormat="1" ht="12.75">
      <c r="A5" s="23" t="s">
        <v>147</v>
      </c>
      <c r="B5" s="29">
        <v>5.8</v>
      </c>
      <c r="C5" s="29">
        <v>6.9</v>
      </c>
      <c r="D5" s="29">
        <v>7.945927754094682</v>
      </c>
      <c r="E5" s="29">
        <v>9.600488976394988</v>
      </c>
      <c r="F5" s="30">
        <v>9.53410561535305</v>
      </c>
      <c r="G5" s="31">
        <v>10.970755401483393</v>
      </c>
      <c r="H5" s="31">
        <v>11.616721418361461</v>
      </c>
      <c r="I5" s="31">
        <v>12.264327547936778</v>
      </c>
      <c r="J5" s="30">
        <v>12.862741182637347</v>
      </c>
      <c r="K5" s="30">
        <v>13.26</v>
      </c>
      <c r="L5" s="30">
        <v>15.197523921859071</v>
      </c>
      <c r="M5" s="30">
        <v>17.88037158665457</v>
      </c>
      <c r="N5" s="30">
        <v>20.971088144045375</v>
      </c>
      <c r="O5" s="30">
        <v>24.81</v>
      </c>
      <c r="P5" s="30">
        <v>25.26</v>
      </c>
      <c r="Q5" s="30">
        <v>28.64</v>
      </c>
      <c r="R5" s="30">
        <v>30.962225007880477</v>
      </c>
      <c r="S5" s="32">
        <v>32.3</v>
      </c>
      <c r="T5" s="33">
        <v>34.0098</v>
      </c>
      <c r="U5" s="33">
        <v>33.8297</v>
      </c>
      <c r="V5" s="33">
        <v>35.2536</v>
      </c>
    </row>
    <row r="6" spans="1:22" s="10" customFormat="1" ht="12.75">
      <c r="A6" s="2" t="s">
        <v>148</v>
      </c>
      <c r="B6" s="8">
        <v>14.2</v>
      </c>
      <c r="C6" s="8">
        <v>15.6</v>
      </c>
      <c r="D6" s="8">
        <v>16.096028718869196</v>
      </c>
      <c r="E6" s="8">
        <v>16.513771392717285</v>
      </c>
      <c r="F6" s="3">
        <v>17.022295171659145</v>
      </c>
      <c r="G6" s="7">
        <v>17.951366494679135</v>
      </c>
      <c r="H6" s="7">
        <v>18.824886526067658</v>
      </c>
      <c r="I6" s="7">
        <v>19.24638301286337</v>
      </c>
      <c r="J6" s="3">
        <v>20.097346678980603</v>
      </c>
      <c r="K6" s="3">
        <v>20.21</v>
      </c>
      <c r="L6" s="3">
        <v>20.161109663379552</v>
      </c>
      <c r="M6" s="3">
        <v>20.63660409665342</v>
      </c>
      <c r="N6" s="3">
        <v>20.914749043567635</v>
      </c>
      <c r="O6" s="3">
        <v>24.35</v>
      </c>
      <c r="P6" s="3">
        <v>25.89</v>
      </c>
      <c r="Q6" s="3">
        <v>23.73</v>
      </c>
      <c r="R6" s="3">
        <v>22.749298087425686</v>
      </c>
      <c r="S6" s="21">
        <v>22.2</v>
      </c>
      <c r="T6" s="34">
        <v>21.7274</v>
      </c>
      <c r="U6" s="34">
        <v>21.3869</v>
      </c>
      <c r="V6" s="34">
        <v>20.8486</v>
      </c>
    </row>
    <row r="7" spans="1:22" s="10" customFormat="1" ht="12.75">
      <c r="A7" s="2" t="s">
        <v>137</v>
      </c>
      <c r="B7" s="8">
        <v>77.9</v>
      </c>
      <c r="C7" s="8">
        <v>74.1</v>
      </c>
      <c r="D7" s="8">
        <v>72.6553735696657</v>
      </c>
      <c r="E7" s="8">
        <v>70.72524286548821</v>
      </c>
      <c r="F7" s="3">
        <v>70.4975642603874</v>
      </c>
      <c r="G7" s="7">
        <v>68.33934617865205</v>
      </c>
      <c r="H7" s="7">
        <v>66.89620583293629</v>
      </c>
      <c r="I7" s="7">
        <v>66.18564972053593</v>
      </c>
      <c r="J7" s="3">
        <v>64.83438584229837</v>
      </c>
      <c r="K7" s="3">
        <v>64.06</v>
      </c>
      <c r="L7" s="3">
        <v>62.403478213164</v>
      </c>
      <c r="M7" s="3">
        <v>59.173172840610455</v>
      </c>
      <c r="N7" s="3">
        <v>55.768476750604314</v>
      </c>
      <c r="O7" s="3">
        <v>48.62</v>
      </c>
      <c r="P7" s="3">
        <v>46.61</v>
      </c>
      <c r="Q7" s="3">
        <v>45.47</v>
      </c>
      <c r="R7" s="3">
        <v>43.94632476376885</v>
      </c>
      <c r="S7" s="21">
        <v>42.9</v>
      </c>
      <c r="T7" s="3">
        <v>41.4972</v>
      </c>
      <c r="U7" s="3">
        <v>42.0646</v>
      </c>
      <c r="V7" s="3">
        <v>41.1372</v>
      </c>
    </row>
    <row r="8" spans="1:22" s="10" customFormat="1" ht="12.75">
      <c r="A8" s="35" t="s">
        <v>43</v>
      </c>
      <c r="B8" s="19">
        <v>2.1</v>
      </c>
      <c r="C8" s="19">
        <v>3.4</v>
      </c>
      <c r="D8" s="19">
        <v>3.3026699573704286</v>
      </c>
      <c r="E8" s="19">
        <v>3.160496765399511</v>
      </c>
      <c r="F8" s="5">
        <v>2.9460349526004017</v>
      </c>
      <c r="G8" s="36">
        <v>2.738531925185424</v>
      </c>
      <c r="H8" s="36">
        <v>2.6621862226346016</v>
      </c>
      <c r="I8" s="36">
        <v>2.3036397186639213</v>
      </c>
      <c r="J8" s="5">
        <v>2.2055262960836686</v>
      </c>
      <c r="K8" s="5">
        <v>2.47</v>
      </c>
      <c r="L8" s="5">
        <v>2.2378882015973813</v>
      </c>
      <c r="M8" s="5">
        <v>2.3098514760815583</v>
      </c>
      <c r="N8" s="5">
        <v>2.3456860617826756</v>
      </c>
      <c r="O8" s="5">
        <v>2.22</v>
      </c>
      <c r="P8" s="5">
        <v>2.25</v>
      </c>
      <c r="Q8" s="5">
        <v>2.17</v>
      </c>
      <c r="R8" s="5">
        <v>2.342152140924985</v>
      </c>
      <c r="S8" s="37">
        <v>2.6</v>
      </c>
      <c r="T8" s="38">
        <v>2.7657</v>
      </c>
      <c r="U8" s="38">
        <v>2.7187</v>
      </c>
      <c r="V8" s="38">
        <v>2.7605</v>
      </c>
    </row>
    <row r="9" s="40" customFormat="1" ht="12.75">
      <c r="A9" s="39"/>
    </row>
    <row r="10" spans="1:22" s="1" customFormat="1" ht="11.25">
      <c r="A10" s="23" t="s">
        <v>147</v>
      </c>
      <c r="B10" s="49">
        <v>11493.802</v>
      </c>
      <c r="C10" s="49">
        <v>14619.720000000001</v>
      </c>
      <c r="D10" s="49">
        <v>17383.067769800313</v>
      </c>
      <c r="E10" s="49">
        <v>21929.62892966096</v>
      </c>
      <c r="F10" s="49">
        <v>22679.34907357722</v>
      </c>
      <c r="G10" s="49">
        <v>26308.529698081264</v>
      </c>
      <c r="H10" s="49">
        <v>27511.416666248715</v>
      </c>
      <c r="I10" s="49">
        <v>28620.157409140746</v>
      </c>
      <c r="J10" s="49">
        <v>31734.569163567383</v>
      </c>
      <c r="K10" s="49">
        <v>34892.0988</v>
      </c>
      <c r="L10" s="49">
        <v>41656.71702029415</v>
      </c>
      <c r="M10" s="49">
        <v>49652.18266269694</v>
      </c>
      <c r="N10" s="49">
        <v>62629.10618778431</v>
      </c>
      <c r="O10" s="49">
        <v>71454.7848</v>
      </c>
      <c r="P10" s="49">
        <v>72677.8194</v>
      </c>
      <c r="Q10" s="49">
        <v>84500.6016</v>
      </c>
      <c r="R10" s="66">
        <f aca="true" t="shared" si="0" ref="R10:V11">R5/100*R$4</f>
        <v>94801.68864037884</v>
      </c>
      <c r="S10" s="66">
        <f t="shared" si="0"/>
        <v>91468.43199999999</v>
      </c>
      <c r="T10" s="66">
        <f t="shared" si="0"/>
        <v>92202.94848600001</v>
      </c>
      <c r="U10" s="66">
        <f>U5/100*U$4</f>
        <v>92042.832869</v>
      </c>
      <c r="V10" s="66">
        <f t="shared" si="0"/>
        <v>97038.35428799999</v>
      </c>
    </row>
    <row r="11" spans="1:22" s="1" customFormat="1" ht="11.25">
      <c r="A11" s="2" t="s">
        <v>148</v>
      </c>
      <c r="B11" s="50">
        <v>28139.997999999996</v>
      </c>
      <c r="C11" s="50">
        <v>33053.28</v>
      </c>
      <c r="D11" s="50">
        <v>35212.79914740857</v>
      </c>
      <c r="E11" s="50">
        <v>37721.086890672676</v>
      </c>
      <c r="F11" s="50">
        <v>40491.95486253591</v>
      </c>
      <c r="G11" s="50">
        <v>43048.453936230246</v>
      </c>
      <c r="H11" s="50">
        <v>44582.22576422499</v>
      </c>
      <c r="I11" s="50">
        <v>44913.551862648084</v>
      </c>
      <c r="J11" s="50">
        <v>49583.57080598058</v>
      </c>
      <c r="K11" s="50">
        <v>53180.1898</v>
      </c>
      <c r="L11" s="50">
        <v>55262.00480951661</v>
      </c>
      <c r="M11" s="50">
        <v>57305.992282037856</v>
      </c>
      <c r="N11" s="50">
        <v>62460.852281162566</v>
      </c>
      <c r="O11" s="50">
        <v>70129.948</v>
      </c>
      <c r="P11" s="50">
        <v>74490.44910000001</v>
      </c>
      <c r="Q11" s="50">
        <v>70013.9412</v>
      </c>
      <c r="R11" s="67">
        <f t="shared" si="0"/>
        <v>69654.93834898433</v>
      </c>
      <c r="S11" s="67">
        <f t="shared" si="0"/>
        <v>62866.848</v>
      </c>
      <c r="T11" s="67">
        <f t="shared" si="0"/>
        <v>58904.502318</v>
      </c>
      <c r="U11" s="67">
        <f>U6/100*U$4</f>
        <v>58188.835913</v>
      </c>
      <c r="V11" s="67">
        <f t="shared" si="0"/>
        <v>57387.439388</v>
      </c>
    </row>
    <row r="12" spans="1:22" s="1" customFormat="1" ht="11.25">
      <c r="A12" s="24" t="s">
        <v>178</v>
      </c>
      <c r="B12" s="50">
        <v>158535.2</v>
      </c>
      <c r="C12" s="50">
        <v>164207</v>
      </c>
      <c r="D12" s="50">
        <v>166171.13308279112</v>
      </c>
      <c r="E12" s="50">
        <v>168771.28417966637</v>
      </c>
      <c r="F12" s="50">
        <v>174704.6960638869</v>
      </c>
      <c r="G12" s="50">
        <v>170449.0163656885</v>
      </c>
      <c r="H12" s="50">
        <v>164732.35756952633</v>
      </c>
      <c r="I12" s="50">
        <v>159827.29072821117</v>
      </c>
      <c r="J12" s="50">
        <v>165398.86003045205</v>
      </c>
      <c r="K12" s="50">
        <v>175065.7114</v>
      </c>
      <c r="L12" s="50">
        <v>177183.27817018924</v>
      </c>
      <c r="M12" s="50">
        <v>170732.82505526522</v>
      </c>
      <c r="N12" s="50">
        <v>173555.04153105314</v>
      </c>
      <c r="O12" s="50">
        <v>146423.2672</v>
      </c>
      <c r="P12" s="50">
        <v>140579.5034</v>
      </c>
      <c r="Q12" s="50">
        <v>140558.9616</v>
      </c>
      <c r="R12" s="67">
        <f>(R7+R8)/100*R$4</f>
        <v>141728.37301063683</v>
      </c>
      <c r="S12" s="67">
        <f>(S7+S8)/100*S$4</f>
        <v>128848.72</v>
      </c>
      <c r="T12" s="67">
        <f>(T7+T8)/100*T$4</f>
        <v>119999.820303</v>
      </c>
      <c r="U12" s="67">
        <f>(U7+U8)/100*U$4</f>
        <v>121845.05914099999</v>
      </c>
      <c r="V12" s="67">
        <f>(V7+V8)/100*V$4</f>
        <v>120831.931066</v>
      </c>
    </row>
    <row r="13" spans="1:23" s="1" customFormat="1" ht="11.25">
      <c r="A13" s="25" t="s">
        <v>165</v>
      </c>
      <c r="B13" s="22">
        <v>198169</v>
      </c>
      <c r="C13" s="22">
        <v>211880</v>
      </c>
      <c r="D13" s="22">
        <v>218767</v>
      </c>
      <c r="E13" s="22">
        <v>228422</v>
      </c>
      <c r="F13" s="22">
        <v>237876</v>
      </c>
      <c r="G13" s="22">
        <v>239806</v>
      </c>
      <c r="H13" s="22">
        <v>236826</v>
      </c>
      <c r="I13" s="22">
        <v>233361</v>
      </c>
      <c r="J13" s="22">
        <v>246717</v>
      </c>
      <c r="K13" s="22">
        <v>263138</v>
      </c>
      <c r="L13" s="22">
        <v>274102</v>
      </c>
      <c r="M13" s="22">
        <v>277691</v>
      </c>
      <c r="N13" s="22">
        <v>298645</v>
      </c>
      <c r="O13" s="22">
        <v>288008</v>
      </c>
      <c r="P13" s="22">
        <v>287719</v>
      </c>
      <c r="Q13" s="22">
        <v>295044</v>
      </c>
      <c r="R13" s="68">
        <f>SUM(R10:R12)</f>
        <v>306185</v>
      </c>
      <c r="S13" s="68">
        <f>SUM(S10:S12)</f>
        <v>283184</v>
      </c>
      <c r="T13" s="68">
        <f>SUM(T10:T12)</f>
        <v>271107.271107</v>
      </c>
      <c r="U13" s="68">
        <f>SUM(U10:U12)</f>
        <v>272076.727923</v>
      </c>
      <c r="V13" s="68">
        <f>SUM(V10:V12)</f>
        <v>275257.724742</v>
      </c>
      <c r="W13" s="78"/>
    </row>
    <row r="14" spans="1:23" s="1" customFormat="1" ht="11.25">
      <c r="A14" s="25" t="s">
        <v>166</v>
      </c>
      <c r="B14" s="22">
        <v>2946</v>
      </c>
      <c r="C14" s="22">
        <v>2190</v>
      </c>
      <c r="D14" s="22">
        <v>2454</v>
      </c>
      <c r="E14" s="22">
        <v>2746</v>
      </c>
      <c r="F14" s="22">
        <v>2799</v>
      </c>
      <c r="G14" s="22">
        <v>2558</v>
      </c>
      <c r="H14" s="22">
        <v>3132</v>
      </c>
      <c r="I14" s="22">
        <v>3509</v>
      </c>
      <c r="J14" s="22">
        <v>3971</v>
      </c>
      <c r="K14" s="22">
        <v>4363</v>
      </c>
      <c r="L14" s="22">
        <v>5828</v>
      </c>
      <c r="M14" s="22">
        <v>6022</v>
      </c>
      <c r="N14" s="22">
        <v>6601</v>
      </c>
      <c r="O14" s="22">
        <v>7814</v>
      </c>
      <c r="P14" s="22">
        <v>8388</v>
      </c>
      <c r="Q14" s="22">
        <v>9222</v>
      </c>
      <c r="R14" s="68">
        <v>9726</v>
      </c>
      <c r="S14" s="68">
        <v>9195</v>
      </c>
      <c r="T14" s="68">
        <v>9214</v>
      </c>
      <c r="U14" s="68">
        <v>11191</v>
      </c>
      <c r="V14" s="68">
        <v>13394</v>
      </c>
      <c r="W14" s="78"/>
    </row>
    <row r="15" spans="1:23" ht="12.75">
      <c r="A15" s="11" t="s">
        <v>67</v>
      </c>
      <c r="P15" s="20"/>
      <c r="Q15" s="20"/>
      <c r="R15" s="20"/>
      <c r="S15" s="20"/>
      <c r="T15" s="20"/>
      <c r="W15" s="77"/>
    </row>
    <row r="16" spans="1:6" ht="12.75">
      <c r="A16" s="328" t="s">
        <v>151</v>
      </c>
      <c r="B16" s="328"/>
      <c r="C16" s="328"/>
      <c r="D16" s="328"/>
      <c r="E16" s="328"/>
      <c r="F16" s="328"/>
    </row>
    <row r="17" spans="1:18" ht="12.75">
      <c r="A17" s="1" t="s">
        <v>149</v>
      </c>
      <c r="R17" s="59"/>
    </row>
    <row r="24" ht="12.75">
      <c r="N24" s="4"/>
    </row>
  </sheetData>
  <sheetProtection/>
  <mergeCells count="1">
    <mergeCell ref="A16:F16"/>
  </mergeCells>
  <printOptions/>
  <pageMargins left="0.787401575" right="0.787401575" top="0.984251969" bottom="0.984251969" header="0.4921259845" footer="0.4921259845"/>
  <pageSetup horizontalDpi="600" verticalDpi="600" orientation="landscape" paperSize="9" scale="63"/>
  <rowBreaks count="1" manualBreakCount="1">
    <brk id="2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1" width="42.140625" style="0" customWidth="1"/>
    <col min="2" max="4" width="8.00390625" style="42" customWidth="1"/>
    <col min="5" max="5" width="11.00390625" style="42" customWidth="1"/>
    <col min="6" max="6" width="12.140625" style="0" bestFit="1" customWidth="1"/>
    <col min="7" max="7" width="10.57421875" style="0" bestFit="1" customWidth="1"/>
    <col min="8" max="8" width="9.57421875" style="0" bestFit="1" customWidth="1"/>
    <col min="9" max="9" width="9.00390625" style="0" bestFit="1" customWidth="1"/>
  </cols>
  <sheetData>
    <row r="1" spans="1:12" s="6" customFormat="1" ht="12.75">
      <c r="A1" s="325" t="s">
        <v>239</v>
      </c>
      <c r="B1" s="325"/>
      <c r="C1" s="325"/>
      <c r="D1" s="325"/>
      <c r="E1" s="325"/>
      <c r="F1"/>
      <c r="G1"/>
      <c r="H1"/>
      <c r="I1"/>
      <c r="J1"/>
      <c r="K1"/>
      <c r="L1"/>
    </row>
    <row r="2" spans="1:5" ht="13.5" thickBot="1">
      <c r="A2" s="105"/>
      <c r="B2" s="106"/>
      <c r="C2" s="106"/>
      <c r="D2" s="106"/>
      <c r="E2" s="107" t="s">
        <v>18</v>
      </c>
    </row>
    <row r="3" spans="1:5" ht="22.5" customHeight="1">
      <c r="A3" s="108"/>
      <c r="B3" s="333"/>
      <c r="C3" s="333"/>
      <c r="D3" s="333"/>
      <c r="E3" s="334"/>
    </row>
    <row r="4" spans="1:5" ht="56.25">
      <c r="A4" s="109"/>
      <c r="B4" s="86">
        <v>2012</v>
      </c>
      <c r="C4" s="86">
        <v>2015</v>
      </c>
      <c r="D4" s="86">
        <v>2016</v>
      </c>
      <c r="E4" s="326" t="s">
        <v>241</v>
      </c>
    </row>
    <row r="5" spans="1:5" ht="12.75">
      <c r="A5" s="110" t="s">
        <v>41</v>
      </c>
      <c r="B5" s="111">
        <v>306185</v>
      </c>
      <c r="C5" s="112">
        <v>272077</v>
      </c>
      <c r="D5" s="112">
        <v>275258</v>
      </c>
      <c r="E5" s="113">
        <f>(D5/C5-1)*100</f>
        <v>1.1691543202843269</v>
      </c>
    </row>
    <row r="6" spans="1:5" ht="12.75">
      <c r="A6" s="114" t="s">
        <v>28</v>
      </c>
      <c r="B6" s="115"/>
      <c r="C6" s="115"/>
      <c r="D6" s="115"/>
      <c r="E6" s="116"/>
    </row>
    <row r="7" spans="1:5" ht="12.75">
      <c r="A7" s="117" t="s">
        <v>125</v>
      </c>
      <c r="B7" s="124">
        <v>66.67191476118118</v>
      </c>
      <c r="C7" s="115">
        <v>65.894</v>
      </c>
      <c r="D7" s="115">
        <v>65.601</v>
      </c>
      <c r="E7" s="116">
        <f>((D7/100*D$5)/(C7/100*C$5)-1)*100</f>
        <v>0.7193020998113919</v>
      </c>
    </row>
    <row r="8" spans="1:5" ht="12.75">
      <c r="A8" s="117" t="s">
        <v>126</v>
      </c>
      <c r="B8" s="124">
        <v>33.32808523881881</v>
      </c>
      <c r="C8" s="115">
        <v>34.106</v>
      </c>
      <c r="D8" s="115">
        <v>34.399</v>
      </c>
      <c r="E8" s="116">
        <f aca="true" t="shared" si="0" ref="E8:E40">((D8/100*D$5)/(C8/100*C$5)-1)*100</f>
        <v>2.0382847435483686</v>
      </c>
    </row>
    <row r="9" spans="1:5" ht="12.75">
      <c r="A9" s="114" t="s">
        <v>68</v>
      </c>
      <c r="B9" s="124"/>
      <c r="C9" s="118"/>
      <c r="D9" s="119"/>
      <c r="E9" s="116"/>
    </row>
    <row r="10" spans="1:5" ht="12.75">
      <c r="A10" s="117" t="s">
        <v>127</v>
      </c>
      <c r="B10" s="115">
        <v>11.869601356274785</v>
      </c>
      <c r="C10" s="115">
        <v>10.879</v>
      </c>
      <c r="D10" s="115">
        <v>11.232</v>
      </c>
      <c r="E10" s="116">
        <f t="shared" si="0"/>
        <v>4.451874374982401</v>
      </c>
    </row>
    <row r="11" spans="1:5" ht="12.75">
      <c r="A11" s="117" t="s">
        <v>128</v>
      </c>
      <c r="B11" s="115">
        <v>15.300566457098288</v>
      </c>
      <c r="C11" s="115">
        <v>13.283</v>
      </c>
      <c r="D11" s="115">
        <v>12.794</v>
      </c>
      <c r="E11" s="116">
        <f t="shared" si="0"/>
        <v>-2.5552841697118356</v>
      </c>
    </row>
    <row r="12" spans="1:5" ht="12.75">
      <c r="A12" s="117" t="s">
        <v>129</v>
      </c>
      <c r="B12" s="115">
        <v>12.949055477643803</v>
      </c>
      <c r="C12" s="115">
        <v>12.958</v>
      </c>
      <c r="D12" s="115">
        <v>12.76</v>
      </c>
      <c r="E12" s="116">
        <f t="shared" si="0"/>
        <v>-0.37672409887111735</v>
      </c>
    </row>
    <row r="13" spans="1:5" ht="12.75">
      <c r="A13" s="117" t="s">
        <v>130</v>
      </c>
      <c r="B13" s="115">
        <v>13.430562319434936</v>
      </c>
      <c r="C13" s="115">
        <v>14.425</v>
      </c>
      <c r="D13" s="115">
        <v>14.425</v>
      </c>
      <c r="E13" s="116">
        <f t="shared" si="0"/>
        <v>1.1691543202843269</v>
      </c>
    </row>
    <row r="14" spans="1:5" ht="12.75">
      <c r="A14" s="117" t="s">
        <v>131</v>
      </c>
      <c r="B14" s="115">
        <v>11.410430573304382</v>
      </c>
      <c r="C14" s="115">
        <v>11.433</v>
      </c>
      <c r="D14" s="115">
        <v>11.44</v>
      </c>
      <c r="E14" s="116">
        <f t="shared" si="0"/>
        <v>1.2310964247400413</v>
      </c>
    </row>
    <row r="15" spans="1:5" ht="12.75">
      <c r="A15" s="117" t="s">
        <v>132</v>
      </c>
      <c r="B15" s="115">
        <v>10.259940461587473</v>
      </c>
      <c r="C15" s="115">
        <v>10.315</v>
      </c>
      <c r="D15" s="115">
        <v>10.746</v>
      </c>
      <c r="E15" s="116">
        <f t="shared" si="0"/>
        <v>5.396387040792572</v>
      </c>
    </row>
    <row r="16" spans="1:5" ht="12.75">
      <c r="A16" s="117" t="s">
        <v>133</v>
      </c>
      <c r="B16" s="115">
        <v>8.426918978692864</v>
      </c>
      <c r="C16" s="115">
        <v>8.4516</v>
      </c>
      <c r="D16" s="115">
        <v>8.6657</v>
      </c>
      <c r="E16" s="116">
        <f t="shared" si="0"/>
        <v>3.7320200427478856</v>
      </c>
    </row>
    <row r="17" spans="1:5" ht="12.75">
      <c r="A17" s="120" t="s">
        <v>134</v>
      </c>
      <c r="B17" s="121">
        <v>16.35292437596347</v>
      </c>
      <c r="C17" s="121">
        <v>18.255</v>
      </c>
      <c r="D17" s="121">
        <v>17.937</v>
      </c>
      <c r="E17" s="122">
        <f t="shared" si="0"/>
        <v>-0.5932007097814274</v>
      </c>
    </row>
    <row r="18" spans="1:5" ht="12.75">
      <c r="A18" s="109" t="s">
        <v>142</v>
      </c>
      <c r="B18" s="115"/>
      <c r="C18" s="115"/>
      <c r="D18" s="115"/>
      <c r="E18" s="116"/>
    </row>
    <row r="19" spans="1:5" ht="12.75">
      <c r="A19" s="117" t="s">
        <v>64</v>
      </c>
      <c r="B19" s="115">
        <v>16.434610761363405</v>
      </c>
      <c r="C19" s="115">
        <v>19.604</v>
      </c>
      <c r="D19" s="115">
        <v>20.478</v>
      </c>
      <c r="E19" s="116">
        <f t="shared" si="0"/>
        <v>5.679552242949537</v>
      </c>
    </row>
    <row r="20" spans="1:6" ht="12.75">
      <c r="A20" s="123" t="s">
        <v>135</v>
      </c>
      <c r="B20" s="115">
        <v>22.389421999470287</v>
      </c>
      <c r="C20" s="115">
        <v>25.668</v>
      </c>
      <c r="D20" s="115">
        <v>26.385</v>
      </c>
      <c r="E20" s="116">
        <f t="shared" si="0"/>
        <v>3.995174409408686</v>
      </c>
      <c r="F20" s="77"/>
    </row>
    <row r="21" spans="1:5" ht="12.75">
      <c r="A21" s="117" t="s">
        <v>65</v>
      </c>
      <c r="B21" s="115">
        <v>21.239940508933845</v>
      </c>
      <c r="C21" s="115">
        <v>22.403</v>
      </c>
      <c r="D21" s="115">
        <v>21.365</v>
      </c>
      <c r="E21" s="116">
        <f t="shared" si="0"/>
        <v>-3.518324239928805</v>
      </c>
    </row>
    <row r="22" spans="1:5" ht="12.75">
      <c r="A22" s="120" t="s">
        <v>23</v>
      </c>
      <c r="B22" s="121">
        <v>39.93602673023246</v>
      </c>
      <c r="C22" s="121">
        <v>32.326</v>
      </c>
      <c r="D22" s="121">
        <v>31.772</v>
      </c>
      <c r="E22" s="122">
        <f t="shared" si="0"/>
        <v>-0.5646732950543298</v>
      </c>
    </row>
    <row r="23" spans="1:5" ht="12.75">
      <c r="A23" s="114" t="s">
        <v>42</v>
      </c>
      <c r="B23" s="115"/>
      <c r="C23" s="115"/>
      <c r="D23" s="115"/>
      <c r="E23" s="116"/>
    </row>
    <row r="24" spans="1:5" ht="12.75">
      <c r="A24" s="117" t="s">
        <v>64</v>
      </c>
      <c r="B24" s="115">
        <v>30.962225007880477</v>
      </c>
      <c r="C24" s="115">
        <v>33.954</v>
      </c>
      <c r="D24" s="115">
        <v>35.354</v>
      </c>
      <c r="E24" s="116">
        <f t="shared" si="0"/>
        <v>5.340586730262475</v>
      </c>
    </row>
    <row r="25" spans="1:5" ht="12.75">
      <c r="A25" s="117" t="s">
        <v>136</v>
      </c>
      <c r="B25" s="115">
        <v>22.749298087425686</v>
      </c>
      <c r="C25" s="115">
        <v>21.27</v>
      </c>
      <c r="D25" s="115">
        <v>20.757</v>
      </c>
      <c r="E25" s="116">
        <f t="shared" si="0"/>
        <v>-1.270891573759203</v>
      </c>
    </row>
    <row r="26" spans="1:5" ht="12.75">
      <c r="A26" s="117" t="s">
        <v>137</v>
      </c>
      <c r="B26" s="115">
        <v>43.94632476376885</v>
      </c>
      <c r="C26" s="115">
        <v>42.135</v>
      </c>
      <c r="D26" s="115">
        <v>41.172</v>
      </c>
      <c r="E26" s="116">
        <f t="shared" si="0"/>
        <v>-1.1430776866086068</v>
      </c>
    </row>
    <row r="27" spans="1:5" ht="12.75">
      <c r="A27" s="120" t="s">
        <v>196</v>
      </c>
      <c r="B27" s="121">
        <v>2.342152140924985</v>
      </c>
      <c r="C27" s="121">
        <v>2.641</v>
      </c>
      <c r="D27" s="121">
        <v>2.7159</v>
      </c>
      <c r="E27" s="122">
        <f t="shared" si="0"/>
        <v>4.038359037660055</v>
      </c>
    </row>
    <row r="28" spans="1:5" ht="12.75">
      <c r="A28" s="109" t="s">
        <v>160</v>
      </c>
      <c r="B28" s="115"/>
      <c r="C28" s="115"/>
      <c r="D28" s="115"/>
      <c r="E28" s="116"/>
    </row>
    <row r="29" spans="1:5" ht="12.75">
      <c r="A29" s="117" t="s">
        <v>161</v>
      </c>
      <c r="B29" s="115">
        <v>91.3</v>
      </c>
      <c r="C29" s="115">
        <f>100-C30</f>
        <v>90.9308</v>
      </c>
      <c r="D29" s="115">
        <f>100-D30</f>
        <v>90.7899</v>
      </c>
      <c r="E29" s="116">
        <f t="shared" si="0"/>
        <v>1.0123896833986068</v>
      </c>
    </row>
    <row r="30" spans="1:5" ht="12.75">
      <c r="A30" s="120" t="s">
        <v>162</v>
      </c>
      <c r="B30" s="121">
        <v>8.7</v>
      </c>
      <c r="C30" s="121">
        <v>9.0692</v>
      </c>
      <c r="D30" s="121">
        <v>9.2101</v>
      </c>
      <c r="E30" s="122">
        <f t="shared" si="0"/>
        <v>2.740928439691559</v>
      </c>
    </row>
    <row r="31" spans="1:5" ht="12.75">
      <c r="A31" s="114" t="s">
        <v>44</v>
      </c>
      <c r="B31" s="115"/>
      <c r="C31" s="115"/>
      <c r="D31" s="115"/>
      <c r="E31" s="116"/>
    </row>
    <row r="32" spans="1:5" ht="12.75">
      <c r="A32" s="117" t="s">
        <v>40</v>
      </c>
      <c r="B32" s="115">
        <v>24.453452859622526</v>
      </c>
      <c r="C32" s="124">
        <v>26.486</v>
      </c>
      <c r="D32" s="124">
        <v>27.185</v>
      </c>
      <c r="E32" s="116">
        <f t="shared" si="0"/>
        <v>3.839139930413382</v>
      </c>
    </row>
    <row r="33" spans="1:5" ht="12.75">
      <c r="A33" s="117" t="s">
        <v>119</v>
      </c>
      <c r="B33" s="115">
        <v>66.13458425797758</v>
      </c>
      <c r="C33" s="115">
        <v>65.171</v>
      </c>
      <c r="D33" s="115">
        <v>64.71</v>
      </c>
      <c r="E33" s="116">
        <f t="shared" si="0"/>
        <v>0.45351423279675895</v>
      </c>
    </row>
    <row r="34" spans="1:5" ht="12.75">
      <c r="A34" s="120" t="s">
        <v>120</v>
      </c>
      <c r="B34" s="121">
        <v>9.4119628823999</v>
      </c>
      <c r="C34" s="125">
        <v>8.3428</v>
      </c>
      <c r="D34" s="126">
        <v>8.1058</v>
      </c>
      <c r="E34" s="122">
        <f t="shared" si="0"/>
        <v>-1.7048315806011516</v>
      </c>
    </row>
    <row r="35" spans="1:5" ht="12.75">
      <c r="A35" s="110" t="s">
        <v>141</v>
      </c>
      <c r="B35" s="127">
        <v>20.827</v>
      </c>
      <c r="C35" s="128">
        <v>20.32</v>
      </c>
      <c r="D35" s="129">
        <v>20.183</v>
      </c>
      <c r="E35" s="130"/>
    </row>
    <row r="36" spans="1:5" ht="12.75">
      <c r="A36" s="114" t="s">
        <v>45</v>
      </c>
      <c r="B36" s="115"/>
      <c r="C36" s="118"/>
      <c r="D36" s="131"/>
      <c r="E36" s="116"/>
    </row>
    <row r="37" spans="1:5" ht="12.75">
      <c r="A37" s="117" t="s">
        <v>138</v>
      </c>
      <c r="B37" s="115">
        <v>63.78283855527028</v>
      </c>
      <c r="C37" s="132">
        <v>58.879</v>
      </c>
      <c r="D37" s="124">
        <v>59.707</v>
      </c>
      <c r="E37" s="116">
        <f t="shared" si="0"/>
        <v>2.591869715878614</v>
      </c>
    </row>
    <row r="38" spans="1:5" ht="12.75">
      <c r="A38" s="117" t="s">
        <v>140</v>
      </c>
      <c r="B38" s="115">
        <v>25.09197203605526</v>
      </c>
      <c r="C38" s="132">
        <v>27.16</v>
      </c>
      <c r="D38" s="124">
        <v>26.762</v>
      </c>
      <c r="E38" s="116">
        <f t="shared" si="0"/>
        <v>-0.3133686333045227</v>
      </c>
    </row>
    <row r="39" spans="1:5" ht="12.75">
      <c r="A39" s="117" t="s">
        <v>143</v>
      </c>
      <c r="B39" s="115">
        <v>4.1112333700110035</v>
      </c>
      <c r="C39" s="132">
        <v>5.5185</v>
      </c>
      <c r="D39" s="124">
        <v>5.204</v>
      </c>
      <c r="E39" s="116">
        <f t="shared" si="0"/>
        <v>-4.596488342346728</v>
      </c>
    </row>
    <row r="40" spans="1:5" ht="13.5" thickBot="1">
      <c r="A40" s="133" t="s">
        <v>139</v>
      </c>
      <c r="B40" s="134">
        <v>7.0139560386634505</v>
      </c>
      <c r="C40" s="135">
        <v>8.4425</v>
      </c>
      <c r="D40" s="136">
        <v>8.3271</v>
      </c>
      <c r="E40" s="137">
        <f t="shared" si="0"/>
        <v>-0.2137204690033201</v>
      </c>
    </row>
    <row r="41" spans="1:5" ht="12.75">
      <c r="A41" s="335" t="s">
        <v>197</v>
      </c>
      <c r="B41" s="335"/>
      <c r="C41" s="335"/>
      <c r="D41" s="335"/>
      <c r="E41" s="335"/>
    </row>
    <row r="42" spans="1:5" ht="22.5" customHeight="1">
      <c r="A42" s="337" t="s">
        <v>243</v>
      </c>
      <c r="B42" s="338"/>
      <c r="C42" s="338"/>
      <c r="D42" s="338"/>
      <c r="E42" s="338"/>
    </row>
    <row r="43" spans="1:5" ht="22.5" customHeight="1">
      <c r="A43" s="336" t="s">
        <v>245</v>
      </c>
      <c r="B43" s="336"/>
      <c r="C43" s="336"/>
      <c r="D43" s="336"/>
      <c r="E43" s="336"/>
    </row>
    <row r="44" spans="1:5" ht="12.75">
      <c r="A44" s="328" t="s">
        <v>151</v>
      </c>
      <c r="B44" s="328"/>
      <c r="C44" s="328"/>
      <c r="D44" s="328"/>
      <c r="E44" s="328"/>
    </row>
    <row r="45" spans="1:5" ht="24.75" customHeight="1">
      <c r="A45" s="336" t="s">
        <v>150</v>
      </c>
      <c r="B45" s="336"/>
      <c r="C45" s="336"/>
      <c r="D45" s="336"/>
      <c r="E45" s="336"/>
    </row>
  </sheetData>
  <sheetProtection/>
  <mergeCells count="6">
    <mergeCell ref="B3:E3"/>
    <mergeCell ref="A41:E41"/>
    <mergeCell ref="A45:E45"/>
    <mergeCell ref="A44:E44"/>
    <mergeCell ref="A43:E43"/>
    <mergeCell ref="A42:E42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" sqref="A2:L23"/>
    </sheetView>
  </sheetViews>
  <sheetFormatPr defaultColWidth="11.421875" defaultRowHeight="12.75"/>
  <cols>
    <col min="1" max="1" width="42.421875" style="0" customWidth="1"/>
    <col min="2" max="2" width="10.00390625" style="0" customWidth="1"/>
    <col min="3" max="3" width="8.421875" style="0" customWidth="1"/>
    <col min="4" max="4" width="10.421875" style="0" customWidth="1"/>
    <col min="6" max="6" width="11.28125" style="0" customWidth="1"/>
    <col min="7" max="7" width="7.421875" style="0" customWidth="1"/>
    <col min="8" max="8" width="11.140625" style="0" customWidth="1"/>
    <col min="9" max="9" width="9.421875" style="0" customWidth="1"/>
    <col min="10" max="10" width="12.140625" style="0" customWidth="1"/>
    <col min="11" max="11" width="11.00390625" style="0" customWidth="1"/>
    <col min="12" max="12" width="9.421875" style="0" customWidth="1"/>
  </cols>
  <sheetData>
    <row r="1" spans="1:12" ht="16.5" customHeight="1">
      <c r="A1" s="341" t="s">
        <v>163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2.75">
      <c r="A2" s="80"/>
      <c r="B2" s="139"/>
      <c r="C2" s="139"/>
      <c r="D2" s="139"/>
      <c r="E2" s="139"/>
      <c r="F2" s="139"/>
      <c r="G2" s="139"/>
      <c r="H2" s="80"/>
      <c r="I2" s="80"/>
      <c r="J2" s="80"/>
      <c r="K2" s="80"/>
      <c r="L2" s="140" t="s">
        <v>18</v>
      </c>
    </row>
    <row r="3" spans="1:12" ht="12.75">
      <c r="A3" s="339" t="s">
        <v>26</v>
      </c>
      <c r="B3" s="343" t="s">
        <v>27</v>
      </c>
      <c r="C3" s="344"/>
      <c r="D3" s="344"/>
      <c r="E3" s="344"/>
      <c r="F3" s="344"/>
      <c r="G3" s="344"/>
      <c r="H3" s="344"/>
      <c r="I3" s="344"/>
      <c r="J3" s="344"/>
      <c r="K3" s="344"/>
      <c r="L3" s="339" t="s">
        <v>241</v>
      </c>
    </row>
    <row r="4" spans="1:13" ht="108" customHeight="1">
      <c r="A4" s="340"/>
      <c r="B4" s="141" t="s">
        <v>25</v>
      </c>
      <c r="C4" s="141" t="s">
        <v>19</v>
      </c>
      <c r="D4" s="142" t="s">
        <v>73</v>
      </c>
      <c r="E4" s="142" t="s">
        <v>69</v>
      </c>
      <c r="F4" s="141" t="s">
        <v>20</v>
      </c>
      <c r="G4" s="141" t="s">
        <v>22</v>
      </c>
      <c r="H4" s="142" t="s">
        <v>70</v>
      </c>
      <c r="I4" s="142" t="s">
        <v>71</v>
      </c>
      <c r="J4" s="143" t="s">
        <v>72</v>
      </c>
      <c r="K4" s="141" t="s">
        <v>21</v>
      </c>
      <c r="L4" s="342"/>
      <c r="M4" s="60"/>
    </row>
    <row r="5" spans="1:14" ht="13.5" customHeight="1">
      <c r="A5" s="230" t="s">
        <v>187</v>
      </c>
      <c r="B5" s="226">
        <v>96.211</v>
      </c>
      <c r="C5" s="226">
        <v>74.909</v>
      </c>
      <c r="D5" s="227">
        <v>79.374</v>
      </c>
      <c r="E5" s="227">
        <v>66.795</v>
      </c>
      <c r="F5" s="226">
        <v>95.732</v>
      </c>
      <c r="G5" s="226">
        <v>36.856</v>
      </c>
      <c r="H5" s="227">
        <v>47.019</v>
      </c>
      <c r="I5" s="227">
        <v>47.772</v>
      </c>
      <c r="J5" s="227">
        <v>8.3246</v>
      </c>
      <c r="K5" s="226">
        <v>56.802</v>
      </c>
      <c r="L5" s="226">
        <v>1.255054579218684</v>
      </c>
      <c r="M5" s="72"/>
      <c r="N5" s="222"/>
    </row>
    <row r="6" spans="1:14" s="15" customFormat="1" ht="13.5" customHeight="1">
      <c r="A6" s="144" t="s">
        <v>183</v>
      </c>
      <c r="B6" s="132">
        <v>0.0789</v>
      </c>
      <c r="C6" s="132">
        <v>7.2077</v>
      </c>
      <c r="D6" s="228">
        <v>1.0515</v>
      </c>
      <c r="E6" s="228">
        <v>18.682</v>
      </c>
      <c r="F6" s="132">
        <v>0.7502</v>
      </c>
      <c r="G6" s="132">
        <v>1.256</v>
      </c>
      <c r="H6" s="228">
        <v>1.0614</v>
      </c>
      <c r="I6" s="228">
        <v>2.809</v>
      </c>
      <c r="J6" s="228">
        <v>2.1978</v>
      </c>
      <c r="K6" s="132">
        <v>2.4677</v>
      </c>
      <c r="L6" s="132">
        <v>2.459918361553659</v>
      </c>
      <c r="M6" s="73"/>
      <c r="N6" s="223"/>
    </row>
    <row r="7" spans="1:14" s="15" customFormat="1" ht="13.5" customHeight="1">
      <c r="A7" s="232" t="s">
        <v>184</v>
      </c>
      <c r="B7" s="132">
        <v>93.956</v>
      </c>
      <c r="C7" s="132">
        <v>0.7995</v>
      </c>
      <c r="D7" s="228">
        <v>0.9917</v>
      </c>
      <c r="E7" s="228">
        <v>0.3667</v>
      </c>
      <c r="F7" s="132">
        <v>0.3011</v>
      </c>
      <c r="G7" s="132">
        <v>5.5242</v>
      </c>
      <c r="H7" s="228">
        <v>2.1549</v>
      </c>
      <c r="I7" s="228">
        <v>27.61</v>
      </c>
      <c r="J7" s="228">
        <v>0.5218</v>
      </c>
      <c r="K7" s="132">
        <v>6.6673</v>
      </c>
      <c r="L7" s="132">
        <v>0.5740167493889503</v>
      </c>
      <c r="M7" s="73"/>
      <c r="N7" s="223"/>
    </row>
    <row r="8" spans="1:14" s="15" customFormat="1" ht="13.5" customHeight="1">
      <c r="A8" s="232" t="s">
        <v>185</v>
      </c>
      <c r="B8" s="132">
        <v>1.1389</v>
      </c>
      <c r="C8" s="132">
        <v>36.771</v>
      </c>
      <c r="D8" s="228">
        <v>74.662</v>
      </c>
      <c r="E8" s="228">
        <v>0.0675</v>
      </c>
      <c r="F8" s="132">
        <v>0.0146</v>
      </c>
      <c r="G8" s="132">
        <v>15.451</v>
      </c>
      <c r="H8" s="228">
        <v>13.936</v>
      </c>
      <c r="I8" s="228">
        <v>1.5029</v>
      </c>
      <c r="J8" s="228">
        <v>0.5157</v>
      </c>
      <c r="K8" s="132">
        <v>17.296</v>
      </c>
      <c r="L8" s="132">
        <v>-0.08741121713524702</v>
      </c>
      <c r="M8" s="73"/>
      <c r="N8" s="223"/>
    </row>
    <row r="9" spans="1:14" s="15" customFormat="1" ht="13.5" customHeight="1">
      <c r="A9" s="232" t="s">
        <v>13</v>
      </c>
      <c r="B9" s="132">
        <v>0.0338</v>
      </c>
      <c r="C9" s="132">
        <v>0.7287</v>
      </c>
      <c r="D9" s="228">
        <v>0.0035</v>
      </c>
      <c r="E9" s="228">
        <v>0.164</v>
      </c>
      <c r="F9" s="132">
        <v>42.153</v>
      </c>
      <c r="G9" s="132">
        <v>0.3954</v>
      </c>
      <c r="H9" s="228">
        <v>0.3135</v>
      </c>
      <c r="I9" s="228">
        <v>1.5413</v>
      </c>
      <c r="J9" s="228">
        <v>0.221</v>
      </c>
      <c r="K9" s="132">
        <v>7.1067</v>
      </c>
      <c r="L9" s="132">
        <v>-3.4774819530446477</v>
      </c>
      <c r="M9" s="73"/>
      <c r="N9" s="223"/>
    </row>
    <row r="10" spans="1:14" s="15" customFormat="1" ht="13.5" customHeight="1">
      <c r="A10" s="232" t="s">
        <v>186</v>
      </c>
      <c r="B10" s="132">
        <v>0.5638</v>
      </c>
      <c r="C10" s="132">
        <v>19.971</v>
      </c>
      <c r="D10" s="228">
        <v>2.0855</v>
      </c>
      <c r="E10" s="228">
        <v>40.702</v>
      </c>
      <c r="F10" s="132">
        <v>17.355</v>
      </c>
      <c r="G10" s="132">
        <v>12.12</v>
      </c>
      <c r="H10" s="228">
        <v>27.948</v>
      </c>
      <c r="I10" s="228">
        <v>6.2038</v>
      </c>
      <c r="J10" s="228">
        <v>3.9536</v>
      </c>
      <c r="K10" s="132">
        <v>14.308</v>
      </c>
      <c r="L10" s="132">
        <v>3.031167125871148</v>
      </c>
      <c r="M10" s="73"/>
      <c r="N10" s="223"/>
    </row>
    <row r="11" spans="1:14" s="15" customFormat="1" ht="13.5" customHeight="1">
      <c r="A11" s="232" t="s">
        <v>188</v>
      </c>
      <c r="B11" s="132">
        <v>0.4398</v>
      </c>
      <c r="C11" s="132">
        <v>9.4302</v>
      </c>
      <c r="D11" s="228">
        <v>0.5803</v>
      </c>
      <c r="E11" s="228">
        <v>6.8127</v>
      </c>
      <c r="F11" s="132">
        <v>35.158</v>
      </c>
      <c r="G11" s="132">
        <v>2.1086</v>
      </c>
      <c r="H11" s="228">
        <v>1.6053</v>
      </c>
      <c r="I11" s="228">
        <v>8.1053</v>
      </c>
      <c r="J11" s="228">
        <v>0.9147</v>
      </c>
      <c r="K11" s="132">
        <v>8.9561</v>
      </c>
      <c r="L11" s="132">
        <v>5.369566402385129</v>
      </c>
      <c r="M11" s="73"/>
      <c r="N11" s="223"/>
    </row>
    <row r="12" spans="1:14" ht="13.5" customHeight="1">
      <c r="A12" s="230" t="s">
        <v>189</v>
      </c>
      <c r="B12" s="226">
        <v>3.7889</v>
      </c>
      <c r="C12" s="226">
        <v>25.091</v>
      </c>
      <c r="D12" s="227">
        <v>20.626</v>
      </c>
      <c r="E12" s="227">
        <v>33.205</v>
      </c>
      <c r="F12" s="226">
        <v>4.2682</v>
      </c>
      <c r="G12" s="226">
        <v>63.144</v>
      </c>
      <c r="H12" s="227">
        <v>52.981</v>
      </c>
      <c r="I12" s="227">
        <v>52.228</v>
      </c>
      <c r="J12" s="227">
        <v>91.675</v>
      </c>
      <c r="K12" s="226">
        <v>43.198</v>
      </c>
      <c r="L12" s="226">
        <v>2.2718314697945052</v>
      </c>
      <c r="M12" s="72"/>
      <c r="N12" s="222"/>
    </row>
    <row r="13" spans="1:14" s="15" customFormat="1" ht="13.5" customHeight="1">
      <c r="A13" s="144" t="s">
        <v>195</v>
      </c>
      <c r="B13" s="132">
        <v>0.53</v>
      </c>
      <c r="C13" s="132">
        <v>5.0682</v>
      </c>
      <c r="D13" s="228">
        <v>1.0199</v>
      </c>
      <c r="E13" s="228">
        <v>12.197</v>
      </c>
      <c r="F13" s="132">
        <v>1.6922</v>
      </c>
      <c r="G13" s="132">
        <v>11.173</v>
      </c>
      <c r="H13" s="228">
        <v>3.526</v>
      </c>
      <c r="I13" s="228">
        <v>23.874</v>
      </c>
      <c r="J13" s="228">
        <v>46.338</v>
      </c>
      <c r="K13" s="132">
        <v>7.9205</v>
      </c>
      <c r="L13" s="132">
        <v>6.619960379518952</v>
      </c>
      <c r="M13" s="73"/>
      <c r="N13" s="223"/>
    </row>
    <row r="14" spans="1:14" s="15" customFormat="1" ht="13.5" customHeight="1">
      <c r="A14" s="232" t="s">
        <v>190</v>
      </c>
      <c r="B14" s="132">
        <v>0.9472</v>
      </c>
      <c r="C14" s="132">
        <v>12.507</v>
      </c>
      <c r="D14" s="228">
        <v>18.586</v>
      </c>
      <c r="E14" s="228">
        <v>7.6812</v>
      </c>
      <c r="F14" s="132">
        <v>1.1994</v>
      </c>
      <c r="G14" s="132">
        <v>18.455</v>
      </c>
      <c r="H14" s="228">
        <v>35.885</v>
      </c>
      <c r="I14" s="228">
        <v>10.228</v>
      </c>
      <c r="J14" s="228">
        <v>20.235</v>
      </c>
      <c r="K14" s="132">
        <v>13.772</v>
      </c>
      <c r="L14" s="132">
        <v>2.465564991643676</v>
      </c>
      <c r="M14" s="73"/>
      <c r="N14" s="223"/>
    </row>
    <row r="15" spans="1:14" s="15" customFormat="1" ht="13.5" customHeight="1">
      <c r="A15" s="232" t="s">
        <v>194</v>
      </c>
      <c r="B15" s="132">
        <v>0.0226</v>
      </c>
      <c r="C15" s="132">
        <v>0.6942</v>
      </c>
      <c r="D15" s="228">
        <v>0.0457</v>
      </c>
      <c r="E15" s="228">
        <v>2.0747</v>
      </c>
      <c r="F15" s="132">
        <v>0.1554</v>
      </c>
      <c r="G15" s="132">
        <v>0.5336</v>
      </c>
      <c r="H15" s="228">
        <v>0.2776</v>
      </c>
      <c r="I15" s="228">
        <v>0.9123</v>
      </c>
      <c r="J15" s="228">
        <v>0.9577</v>
      </c>
      <c r="K15" s="132">
        <v>0.4919</v>
      </c>
      <c r="L15" s="132">
        <v>3.2236728711967366</v>
      </c>
      <c r="M15" s="73"/>
      <c r="N15" s="223"/>
    </row>
    <row r="16" spans="1:14" s="15" customFormat="1" ht="26.25" customHeight="1">
      <c r="A16" s="232" t="s">
        <v>193</v>
      </c>
      <c r="B16" s="224">
        <v>0.0338</v>
      </c>
      <c r="C16" s="224">
        <v>1.656</v>
      </c>
      <c r="D16" s="225">
        <v>0.1512</v>
      </c>
      <c r="E16" s="225">
        <v>4.8828</v>
      </c>
      <c r="F16" s="224">
        <v>0.2234</v>
      </c>
      <c r="G16" s="224">
        <v>2.9392</v>
      </c>
      <c r="H16" s="225">
        <v>0.8499</v>
      </c>
      <c r="I16" s="225">
        <v>3.5388</v>
      </c>
      <c r="J16" s="225">
        <v>17.036</v>
      </c>
      <c r="K16" s="224">
        <v>2.1184</v>
      </c>
      <c r="L16" s="224">
        <v>6.62437613328426</v>
      </c>
      <c r="M16" s="73"/>
      <c r="N16" s="223"/>
    </row>
    <row r="17" spans="1:14" s="15" customFormat="1" ht="13.5" customHeight="1">
      <c r="A17" s="232" t="s">
        <v>191</v>
      </c>
      <c r="B17" s="132">
        <v>0.1353</v>
      </c>
      <c r="C17" s="132">
        <v>0.1312</v>
      </c>
      <c r="D17" s="228">
        <v>0.2532</v>
      </c>
      <c r="E17" s="228">
        <v>0.0096</v>
      </c>
      <c r="F17" s="132">
        <v>0.0267</v>
      </c>
      <c r="G17" s="132">
        <v>8.5698</v>
      </c>
      <c r="H17" s="228">
        <v>0.1832</v>
      </c>
      <c r="I17" s="228">
        <v>1.671</v>
      </c>
      <c r="J17" s="228">
        <v>0.4973</v>
      </c>
      <c r="K17" s="132">
        <v>5.0254</v>
      </c>
      <c r="L17" s="132">
        <v>-4.599401644570067</v>
      </c>
      <c r="M17" s="73"/>
      <c r="N17" s="223"/>
    </row>
    <row r="18" spans="1:14" s="15" customFormat="1" ht="13.5" customHeight="1">
      <c r="A18" s="232" t="s">
        <v>192</v>
      </c>
      <c r="B18" s="132">
        <v>0</v>
      </c>
      <c r="C18" s="132">
        <v>0.0259</v>
      </c>
      <c r="D18" s="228">
        <v>0</v>
      </c>
      <c r="E18" s="228">
        <v>0</v>
      </c>
      <c r="F18" s="132">
        <v>0.0024</v>
      </c>
      <c r="G18" s="132">
        <v>10.05</v>
      </c>
      <c r="H18" s="228">
        <v>1.5751</v>
      </c>
      <c r="I18" s="228">
        <v>0.2449</v>
      </c>
      <c r="J18" s="228">
        <v>0.0737</v>
      </c>
      <c r="K18" s="132">
        <v>5.8663</v>
      </c>
      <c r="L18" s="132">
        <v>-2.413742271850361</v>
      </c>
      <c r="M18" s="73"/>
      <c r="N18" s="223"/>
    </row>
    <row r="19" spans="1:14" s="15" customFormat="1" ht="13.5" customHeight="1">
      <c r="A19" s="232" t="s">
        <v>17</v>
      </c>
      <c r="B19" s="132">
        <v>2.12</v>
      </c>
      <c r="C19" s="132">
        <v>5.0043</v>
      </c>
      <c r="D19" s="228">
        <v>0.5662</v>
      </c>
      <c r="E19" s="228">
        <v>6.3495</v>
      </c>
      <c r="F19" s="132">
        <v>0.9663</v>
      </c>
      <c r="G19" s="132">
        <v>11.42</v>
      </c>
      <c r="H19" s="228">
        <v>10.684</v>
      </c>
      <c r="I19" s="228">
        <v>11.759</v>
      </c>
      <c r="J19" s="228">
        <v>6.5136</v>
      </c>
      <c r="K19" s="132">
        <v>7.9993</v>
      </c>
      <c r="L19" s="132">
        <v>4.893959046652108</v>
      </c>
      <c r="M19" s="73"/>
      <c r="N19" s="223"/>
    </row>
    <row r="20" spans="1:14" ht="13.5" customHeight="1">
      <c r="A20" s="231" t="s">
        <v>24</v>
      </c>
      <c r="B20" s="229">
        <v>100</v>
      </c>
      <c r="C20" s="229">
        <v>100</v>
      </c>
      <c r="D20" s="233">
        <v>100</v>
      </c>
      <c r="E20" s="233">
        <v>100</v>
      </c>
      <c r="F20" s="229">
        <v>100</v>
      </c>
      <c r="G20" s="229">
        <v>100</v>
      </c>
      <c r="H20" s="233">
        <v>100</v>
      </c>
      <c r="I20" s="233">
        <v>100</v>
      </c>
      <c r="J20" s="233">
        <v>100</v>
      </c>
      <c r="K20" s="229">
        <v>100</v>
      </c>
      <c r="L20" s="138">
        <v>1.6917907570277002</v>
      </c>
      <c r="M20" s="72"/>
      <c r="N20" s="222"/>
    </row>
    <row r="21" spans="1:13" ht="12.75">
      <c r="A21" s="139" t="s">
        <v>224</v>
      </c>
      <c r="B21" s="145"/>
      <c r="C21" s="145"/>
      <c r="D21" s="146"/>
      <c r="E21" s="146"/>
      <c r="F21" s="145"/>
      <c r="G21" s="145"/>
      <c r="H21" s="146"/>
      <c r="I21" s="146"/>
      <c r="J21" s="146"/>
      <c r="L21" s="60"/>
      <c r="M21" s="221"/>
    </row>
    <row r="22" spans="1:12" ht="12.75">
      <c r="A22" s="328" t="s">
        <v>151</v>
      </c>
      <c r="B22" s="328"/>
      <c r="C22" s="328"/>
      <c r="D22" s="328"/>
      <c r="E22" s="328"/>
      <c r="F22" s="328"/>
      <c r="G22" s="139"/>
      <c r="H22" s="80"/>
      <c r="I22" s="80"/>
      <c r="J22" s="80"/>
      <c r="K22" s="80"/>
      <c r="L22" s="80"/>
    </row>
    <row r="23" spans="1:12" ht="12.75">
      <c r="A23" s="139" t="s">
        <v>46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6" ht="12.75">
      <c r="K26" s="220"/>
    </row>
  </sheetData>
  <sheetProtection/>
  <mergeCells count="5">
    <mergeCell ref="A3:A4"/>
    <mergeCell ref="A1:L1"/>
    <mergeCell ref="L3:L4"/>
    <mergeCell ref="B3:K3"/>
    <mergeCell ref="A22:F22"/>
  </mergeCells>
  <printOptions/>
  <pageMargins left="0.787401575" right="0.787401575" top="0.984251969" bottom="0.984251969" header="0.4921259845" footer="0.4921259845"/>
  <pageSetup horizontalDpi="600" verticalDpi="600" orientation="landscape" scale="84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2" sqref="A2:I18"/>
    </sheetView>
  </sheetViews>
  <sheetFormatPr defaultColWidth="11.421875" defaultRowHeight="12.75"/>
  <cols>
    <col min="1" max="1" width="33.140625" style="0" customWidth="1"/>
    <col min="2" max="2" width="12.8515625" style="42" customWidth="1"/>
    <col min="3" max="3" width="14.140625" style="42" customWidth="1"/>
    <col min="4" max="5" width="11.421875" style="42" customWidth="1"/>
    <col min="6" max="6" width="9.28125" style="42" customWidth="1"/>
    <col min="7" max="7" width="11.421875" style="42" customWidth="1"/>
    <col min="8" max="8" width="11.57421875" style="42" customWidth="1"/>
    <col min="9" max="9" width="11.421875" style="42" customWidth="1"/>
    <col min="13" max="13" width="12.57421875" style="0" bestFit="1" customWidth="1"/>
  </cols>
  <sheetData>
    <row r="1" spans="1:9" ht="16.5" customHeight="1">
      <c r="A1" s="345" t="s">
        <v>225</v>
      </c>
      <c r="B1" s="345"/>
      <c r="C1" s="345"/>
      <c r="D1" s="345"/>
      <c r="E1" s="345"/>
      <c r="F1" s="345"/>
      <c r="G1" s="345"/>
      <c r="H1" s="345"/>
      <c r="I1" s="345"/>
    </row>
    <row r="2" spans="1:9" ht="13.5" thickBot="1">
      <c r="A2" s="105"/>
      <c r="B2" s="106"/>
      <c r="C2" s="106"/>
      <c r="D2" s="106"/>
      <c r="E2" s="106"/>
      <c r="F2" s="106"/>
      <c r="G2" s="198"/>
      <c r="H2" s="106"/>
      <c r="I2" s="198" t="s">
        <v>18</v>
      </c>
    </row>
    <row r="3" spans="1:13" ht="50.25" customHeight="1">
      <c r="A3" s="199"/>
      <c r="B3" s="200" t="s">
        <v>74</v>
      </c>
      <c r="C3" s="200" t="s">
        <v>78</v>
      </c>
      <c r="D3" s="200" t="s">
        <v>77</v>
      </c>
      <c r="E3" s="200" t="s">
        <v>66</v>
      </c>
      <c r="F3" s="201" t="s">
        <v>21</v>
      </c>
      <c r="G3" s="200" t="s">
        <v>36</v>
      </c>
      <c r="H3" s="87" t="s">
        <v>241</v>
      </c>
      <c r="I3" s="202" t="s">
        <v>164</v>
      </c>
      <c r="J3" s="60"/>
      <c r="K3" s="60"/>
      <c r="L3" s="60"/>
      <c r="M3" s="60"/>
    </row>
    <row r="4" spans="1:13" ht="12.75">
      <c r="A4" s="203" t="s">
        <v>108</v>
      </c>
      <c r="B4" s="138">
        <v>19.338</v>
      </c>
      <c r="C4" s="138">
        <v>31.682</v>
      </c>
      <c r="D4" s="138">
        <v>26.332</v>
      </c>
      <c r="E4" s="138">
        <v>22.648</v>
      </c>
      <c r="F4" s="204">
        <v>100</v>
      </c>
      <c r="G4" s="138">
        <v>38.995</v>
      </c>
      <c r="H4" s="138">
        <v>-0.23172918658015407</v>
      </c>
      <c r="I4" s="205">
        <v>-7.666000000000004</v>
      </c>
      <c r="J4" s="72"/>
      <c r="K4" s="74"/>
      <c r="L4" s="74"/>
      <c r="M4" s="74"/>
    </row>
    <row r="5" spans="1:13" ht="12.75">
      <c r="A5" s="206" t="s">
        <v>29</v>
      </c>
      <c r="B5" s="124">
        <v>16.107</v>
      </c>
      <c r="C5" s="124">
        <v>31.516</v>
      </c>
      <c r="D5" s="124">
        <v>27.743</v>
      </c>
      <c r="E5" s="124">
        <v>24.635</v>
      </c>
      <c r="F5" s="207">
        <v>100</v>
      </c>
      <c r="G5" s="132">
        <v>30.609</v>
      </c>
      <c r="H5" s="132">
        <v>4.335802225915386</v>
      </c>
      <c r="I5" s="208">
        <v>-4.4140000000000015</v>
      </c>
      <c r="J5" s="72"/>
      <c r="K5" s="74"/>
      <c r="L5" s="74"/>
      <c r="M5" s="74"/>
    </row>
    <row r="6" spans="1:13" ht="12.75">
      <c r="A6" s="209" t="s">
        <v>30</v>
      </c>
      <c r="B6" s="124">
        <v>35.076</v>
      </c>
      <c r="C6" s="124">
        <v>36.088</v>
      </c>
      <c r="D6" s="124">
        <v>17.707</v>
      </c>
      <c r="E6" s="124">
        <v>11.13</v>
      </c>
      <c r="F6" s="210">
        <v>100</v>
      </c>
      <c r="G6" s="132">
        <v>5.755</v>
      </c>
      <c r="H6" s="132">
        <v>-8.766715463376284</v>
      </c>
      <c r="I6" s="208">
        <v>-1.7755999999999998</v>
      </c>
      <c r="J6" s="72"/>
      <c r="K6" s="74"/>
      <c r="L6" s="74"/>
      <c r="M6" s="74"/>
    </row>
    <row r="7" spans="1:13" ht="12.75">
      <c r="A7" s="209" t="s">
        <v>31</v>
      </c>
      <c r="B7" s="124">
        <v>22.509</v>
      </c>
      <c r="C7" s="124">
        <v>23.985</v>
      </c>
      <c r="D7" s="124">
        <v>28.782</v>
      </c>
      <c r="E7" s="124">
        <v>24.723</v>
      </c>
      <c r="F7" s="210">
        <v>100</v>
      </c>
      <c r="G7" s="132">
        <v>2.63</v>
      </c>
      <c r="H7" s="132">
        <v>-23.562730331754288</v>
      </c>
      <c r="I7" s="208">
        <v>-1.4775999999999998</v>
      </c>
      <c r="J7" s="72"/>
      <c r="K7" s="74"/>
      <c r="L7" s="74"/>
      <c r="M7" s="74"/>
    </row>
    <row r="8" spans="1:13" ht="12.75">
      <c r="A8" s="110" t="s">
        <v>107</v>
      </c>
      <c r="B8" s="138">
        <v>33.827</v>
      </c>
      <c r="C8" s="138">
        <v>46.391</v>
      </c>
      <c r="D8" s="138">
        <v>11.809</v>
      </c>
      <c r="E8" s="138">
        <v>7.9734</v>
      </c>
      <c r="F8" s="181">
        <v>100</v>
      </c>
      <c r="G8" s="138">
        <v>32.133</v>
      </c>
      <c r="H8" s="138">
        <v>64.72391058955978</v>
      </c>
      <c r="I8" s="205">
        <v>8.845000000000002</v>
      </c>
      <c r="J8" s="72"/>
      <c r="K8" s="74"/>
      <c r="L8" s="74"/>
      <c r="M8" s="74"/>
    </row>
    <row r="9" spans="1:13" ht="12.75">
      <c r="A9" s="110" t="s">
        <v>109</v>
      </c>
      <c r="B9" s="138">
        <v>42.151</v>
      </c>
      <c r="C9" s="138">
        <v>38.05</v>
      </c>
      <c r="D9" s="138">
        <v>11.765</v>
      </c>
      <c r="E9" s="138">
        <v>8.0336</v>
      </c>
      <c r="F9" s="181">
        <v>100</v>
      </c>
      <c r="G9" s="138">
        <v>28.872</v>
      </c>
      <c r="H9" s="138">
        <v>14.701726532983251</v>
      </c>
      <c r="I9" s="205">
        <v>-1.1780000000000008</v>
      </c>
      <c r="J9" s="72"/>
      <c r="K9" s="74"/>
      <c r="L9" s="74"/>
      <c r="M9" s="74"/>
    </row>
    <row r="10" spans="1:13" ht="12.75">
      <c r="A10" s="211" t="s">
        <v>32</v>
      </c>
      <c r="B10" s="132">
        <v>24.444</v>
      </c>
      <c r="C10" s="132">
        <v>50.123</v>
      </c>
      <c r="D10" s="132">
        <v>16.296</v>
      </c>
      <c r="E10" s="132">
        <v>9.1358</v>
      </c>
      <c r="F10" s="210">
        <v>100</v>
      </c>
      <c r="G10" s="132">
        <v>3.9305</v>
      </c>
      <c r="H10" s="132">
        <v>-9.773956953538221</v>
      </c>
      <c r="I10" s="208">
        <v>-1.2700999999999998</v>
      </c>
      <c r="J10" s="72"/>
      <c r="K10" s="74"/>
      <c r="L10" s="74"/>
      <c r="M10" s="74"/>
    </row>
    <row r="11" spans="1:13" ht="22.5">
      <c r="A11" s="212" t="s">
        <v>75</v>
      </c>
      <c r="B11" s="132">
        <v>25.681</v>
      </c>
      <c r="C11" s="132">
        <v>46.304</v>
      </c>
      <c r="D11" s="132">
        <v>18.288</v>
      </c>
      <c r="E11" s="132">
        <v>9.7276</v>
      </c>
      <c r="F11" s="210">
        <v>100</v>
      </c>
      <c r="G11" s="132">
        <v>2.4942</v>
      </c>
      <c r="H11" s="132">
        <v>101.55804600769649</v>
      </c>
      <c r="I11" s="208">
        <v>1.0169000000000001</v>
      </c>
      <c r="J11" s="72"/>
      <c r="K11" s="74"/>
      <c r="L11" s="74"/>
      <c r="M11" s="74"/>
    </row>
    <row r="12" spans="1:13" ht="14.25" customHeight="1">
      <c r="A12" s="212" t="s">
        <v>76</v>
      </c>
      <c r="B12" s="132">
        <v>59.514</v>
      </c>
      <c r="C12" s="132">
        <v>31.078</v>
      </c>
      <c r="D12" s="132">
        <v>6.1311</v>
      </c>
      <c r="E12" s="132">
        <v>3.277</v>
      </c>
      <c r="F12" s="210">
        <v>100</v>
      </c>
      <c r="G12" s="132">
        <v>9.1809</v>
      </c>
      <c r="H12" s="132">
        <v>33.41500553178649</v>
      </c>
      <c r="I12" s="208">
        <v>0.9657</v>
      </c>
      <c r="J12" s="72"/>
      <c r="K12" s="74"/>
      <c r="L12" s="74"/>
      <c r="M12" s="74"/>
    </row>
    <row r="13" spans="1:13" ht="12.75">
      <c r="A13" s="209" t="s">
        <v>33</v>
      </c>
      <c r="B13" s="132">
        <v>35.58</v>
      </c>
      <c r="C13" s="132">
        <v>38.005</v>
      </c>
      <c r="D13" s="132">
        <v>14.645</v>
      </c>
      <c r="E13" s="132">
        <v>11.77</v>
      </c>
      <c r="F13" s="210">
        <v>100</v>
      </c>
      <c r="G13" s="132">
        <v>10.802</v>
      </c>
      <c r="H13" s="132">
        <v>9.787207536132914</v>
      </c>
      <c r="I13" s="208">
        <v>-0.9440000000000008</v>
      </c>
      <c r="J13" s="72"/>
      <c r="K13" s="74"/>
      <c r="L13" s="74"/>
      <c r="M13" s="74"/>
    </row>
    <row r="14" spans="1:13" ht="12.75">
      <c r="A14" s="209" t="s">
        <v>34</v>
      </c>
      <c r="B14" s="132">
        <v>51.181</v>
      </c>
      <c r="C14" s="132">
        <v>36.614</v>
      </c>
      <c r="D14" s="132">
        <v>6.2992</v>
      </c>
      <c r="E14" s="132">
        <v>5.9055</v>
      </c>
      <c r="F14" s="207">
        <v>100.00059999999999</v>
      </c>
      <c r="G14" s="132">
        <v>2.4651</v>
      </c>
      <c r="H14" s="132">
        <v>-13.723923931523373</v>
      </c>
      <c r="I14" s="208">
        <v>-0.9459</v>
      </c>
      <c r="J14" s="72"/>
      <c r="K14" s="74"/>
      <c r="L14" s="74"/>
      <c r="M14" s="74"/>
    </row>
    <row r="15" spans="1:13" ht="13.5" thickBot="1">
      <c r="A15" s="213" t="s">
        <v>35</v>
      </c>
      <c r="B15" s="214">
        <v>30.58</v>
      </c>
      <c r="C15" s="214">
        <v>38.247</v>
      </c>
      <c r="D15" s="214">
        <v>17.459</v>
      </c>
      <c r="E15" s="214">
        <v>13.713</v>
      </c>
      <c r="F15" s="215">
        <v>100</v>
      </c>
      <c r="G15" s="216">
        <v>100</v>
      </c>
      <c r="H15" s="214">
        <v>19.381645965508</v>
      </c>
      <c r="I15" s="217"/>
      <c r="J15" s="72"/>
      <c r="K15" s="74"/>
      <c r="L15" s="74"/>
      <c r="M15" s="74"/>
    </row>
    <row r="16" spans="1:14" ht="22.5" customHeight="1">
      <c r="A16" s="337" t="s">
        <v>167</v>
      </c>
      <c r="B16" s="337"/>
      <c r="C16" s="337"/>
      <c r="D16" s="337"/>
      <c r="E16" s="337"/>
      <c r="F16" s="337"/>
      <c r="G16" s="337"/>
      <c r="H16" s="337"/>
      <c r="I16" s="337"/>
      <c r="K16" s="60"/>
      <c r="L16" s="60"/>
      <c r="N16" s="9"/>
    </row>
    <row r="17" spans="1:13" ht="12.75">
      <c r="A17" s="192" t="s">
        <v>152</v>
      </c>
      <c r="B17" s="106"/>
      <c r="C17" s="106"/>
      <c r="D17" s="106"/>
      <c r="E17" s="106"/>
      <c r="F17" s="106"/>
      <c r="G17" s="218"/>
      <c r="H17" s="218"/>
      <c r="I17" s="218"/>
      <c r="L17" s="312"/>
      <c r="M17" s="77"/>
    </row>
    <row r="18" spans="1:13" ht="12.75">
      <c r="A18" s="139" t="s">
        <v>46</v>
      </c>
      <c r="B18" s="106"/>
      <c r="C18" s="106"/>
      <c r="D18" s="106"/>
      <c r="E18" s="106"/>
      <c r="F18" s="106"/>
      <c r="G18" s="218"/>
      <c r="H18" s="218"/>
      <c r="I18" s="218"/>
      <c r="L18" s="312"/>
      <c r="M18" s="77"/>
    </row>
    <row r="19" spans="7:13" ht="12.75">
      <c r="G19" s="61"/>
      <c r="H19" s="60"/>
      <c r="I19" s="60"/>
      <c r="L19" s="312"/>
      <c r="M19" s="77"/>
    </row>
    <row r="20" spans="7:12" ht="12.75">
      <c r="G20" s="62"/>
      <c r="H20" s="61"/>
      <c r="I20" s="61"/>
      <c r="J20" s="60"/>
      <c r="K20" s="60"/>
      <c r="L20" s="312"/>
    </row>
    <row r="21" ht="12.75">
      <c r="G21" s="63"/>
    </row>
  </sheetData>
  <sheetProtection/>
  <mergeCells count="2">
    <mergeCell ref="A1:I1"/>
    <mergeCell ref="A16:I16"/>
  </mergeCells>
  <printOptions/>
  <pageMargins left="0.787401575" right="0.787401575" top="0.984251969" bottom="0.984251969" header="0.4921259845" footer="0.4921259845"/>
  <pageSetup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41.00390625" style="0" customWidth="1"/>
    <col min="3" max="3" width="13.28125" style="0" customWidth="1"/>
    <col min="4" max="4" width="16.00390625" style="0" customWidth="1"/>
    <col min="5" max="5" width="12.421875" style="0" bestFit="1" customWidth="1"/>
  </cols>
  <sheetData>
    <row r="1" spans="1:3" ht="12.75">
      <c r="A1" s="79" t="s">
        <v>240</v>
      </c>
      <c r="B1" s="80"/>
      <c r="C1" s="80"/>
    </row>
    <row r="2" spans="1:3" ht="13.5" thickBot="1">
      <c r="A2" s="80"/>
      <c r="B2" s="80"/>
      <c r="C2" s="84" t="s">
        <v>18</v>
      </c>
    </row>
    <row r="3" spans="1:3" ht="12.75">
      <c r="A3" s="108"/>
      <c r="B3" s="346" t="s">
        <v>158</v>
      </c>
      <c r="C3" s="347"/>
    </row>
    <row r="4" spans="1:4" ht="45.75" thickBot="1">
      <c r="A4" s="109"/>
      <c r="B4" s="149">
        <v>2016</v>
      </c>
      <c r="C4" s="87" t="s">
        <v>241</v>
      </c>
      <c r="D4" s="75"/>
    </row>
    <row r="5" spans="1:5" ht="13.5" thickBot="1">
      <c r="A5" s="150" t="s">
        <v>41</v>
      </c>
      <c r="B5" s="151">
        <v>13394</v>
      </c>
      <c r="C5" s="152">
        <v>19.381645965508</v>
      </c>
      <c r="D5" s="74"/>
      <c r="E5" s="147"/>
    </row>
    <row r="6" spans="1:4" ht="12.75">
      <c r="A6" s="109" t="s">
        <v>28</v>
      </c>
      <c r="B6" s="153"/>
      <c r="C6" s="116"/>
      <c r="D6" s="72"/>
    </row>
    <row r="7" spans="1:4" ht="12.75">
      <c r="A7" s="117" t="s">
        <v>125</v>
      </c>
      <c r="B7" s="153">
        <v>49.471</v>
      </c>
      <c r="C7" s="116">
        <v>11.888629273257934</v>
      </c>
      <c r="D7" s="72"/>
    </row>
    <row r="8" spans="1:4" ht="12.75">
      <c r="A8" s="117" t="s">
        <v>126</v>
      </c>
      <c r="B8" s="153">
        <v>50.529</v>
      </c>
      <c r="C8" s="116">
        <v>27.758285093848546</v>
      </c>
      <c r="D8" s="72"/>
    </row>
    <row r="9" spans="1:4" ht="12.75">
      <c r="A9" s="109" t="s">
        <v>68</v>
      </c>
      <c r="B9" s="153"/>
      <c r="C9" s="116"/>
      <c r="D9" s="72"/>
    </row>
    <row r="10" spans="1:4" ht="12.75">
      <c r="A10" s="117" t="s">
        <v>127</v>
      </c>
      <c r="B10" s="153">
        <v>3.0406</v>
      </c>
      <c r="C10" s="116">
        <v>13.872645707790433</v>
      </c>
      <c r="D10" s="72"/>
    </row>
    <row r="11" spans="1:4" ht="12.75">
      <c r="A11" s="117" t="s">
        <v>128</v>
      </c>
      <c r="B11" s="153">
        <v>5.4968</v>
      </c>
      <c r="C11" s="116">
        <v>6.8948885864249965</v>
      </c>
      <c r="D11" s="72"/>
    </row>
    <row r="12" spans="1:4" ht="12.75">
      <c r="A12" s="117" t="s">
        <v>129</v>
      </c>
      <c r="B12" s="153">
        <v>6.5235</v>
      </c>
      <c r="C12" s="116">
        <v>8.618832543827871</v>
      </c>
      <c r="D12" s="72"/>
    </row>
    <row r="13" spans="1:4" ht="12.75">
      <c r="A13" s="117" t="s">
        <v>130</v>
      </c>
      <c r="B13" s="153">
        <v>12.281</v>
      </c>
      <c r="C13" s="116">
        <v>13.803150982100743</v>
      </c>
      <c r="D13" s="72"/>
    </row>
    <row r="14" spans="1:4" ht="12.75">
      <c r="A14" s="117" t="s">
        <v>131</v>
      </c>
      <c r="B14" s="153">
        <v>14.058</v>
      </c>
      <c r="C14" s="116">
        <v>24.077123982190727</v>
      </c>
      <c r="D14" s="72"/>
    </row>
    <row r="15" spans="1:4" ht="12.75">
      <c r="A15" s="117" t="s">
        <v>132</v>
      </c>
      <c r="B15" s="153">
        <v>14.879</v>
      </c>
      <c r="C15" s="116">
        <v>32.528501851883426</v>
      </c>
      <c r="D15" s="72"/>
    </row>
    <row r="16" spans="1:4" ht="12.75">
      <c r="A16" s="117" t="s">
        <v>133</v>
      </c>
      <c r="B16" s="153">
        <v>11.854</v>
      </c>
      <c r="C16" s="116">
        <v>28.978311271885858</v>
      </c>
      <c r="D16" s="72"/>
    </row>
    <row r="17" spans="1:4" ht="12.75">
      <c r="A17" s="120" t="s">
        <v>134</v>
      </c>
      <c r="B17" s="154">
        <v>31.867</v>
      </c>
      <c r="C17" s="122">
        <v>16.272957974963866</v>
      </c>
      <c r="D17" s="72"/>
    </row>
    <row r="18" spans="1:4" ht="12.75">
      <c r="A18" s="109" t="s">
        <v>142</v>
      </c>
      <c r="B18" s="153"/>
      <c r="C18" s="116"/>
      <c r="D18" s="72"/>
    </row>
    <row r="19" spans="1:4" ht="12.75">
      <c r="A19" s="117" t="s">
        <v>64</v>
      </c>
      <c r="B19" s="155">
        <v>30.58</v>
      </c>
      <c r="C19" s="116">
        <v>31.812923657756855</v>
      </c>
      <c r="D19" s="72"/>
    </row>
    <row r="20" spans="1:4" ht="12.75">
      <c r="A20" s="123" t="s">
        <v>135</v>
      </c>
      <c r="B20" s="155">
        <v>38.247</v>
      </c>
      <c r="C20" s="116">
        <v>21.072039170651593</v>
      </c>
      <c r="D20" s="72"/>
    </row>
    <row r="21" spans="1:4" ht="12.75">
      <c r="A21" s="117" t="s">
        <v>65</v>
      </c>
      <c r="B21" s="155">
        <v>17.459</v>
      </c>
      <c r="C21" s="116">
        <v>3.1721689393032326</v>
      </c>
      <c r="D21" s="72"/>
    </row>
    <row r="22" spans="1:4" ht="12.75">
      <c r="A22" s="120" t="s">
        <v>23</v>
      </c>
      <c r="B22" s="156">
        <v>13.713</v>
      </c>
      <c r="C22" s="122">
        <v>13.77305657967971</v>
      </c>
      <c r="D22" s="72"/>
    </row>
    <row r="23" spans="1:4" ht="12.75">
      <c r="A23" s="109" t="s">
        <v>42</v>
      </c>
      <c r="B23" s="157"/>
      <c r="C23" s="116"/>
      <c r="D23" s="72"/>
    </row>
    <row r="24" spans="1:4" ht="12.75">
      <c r="A24" s="117" t="s">
        <v>64</v>
      </c>
      <c r="B24" s="155">
        <v>53.448</v>
      </c>
      <c r="C24" s="116">
        <v>32.166001358061045</v>
      </c>
      <c r="D24" s="72"/>
    </row>
    <row r="25" spans="1:4" ht="12.75">
      <c r="A25" s="117" t="s">
        <v>136</v>
      </c>
      <c r="B25" s="155">
        <v>19.398</v>
      </c>
      <c r="C25" s="116">
        <v>13.657186181051495</v>
      </c>
      <c r="D25" s="72"/>
    </row>
    <row r="26" spans="1:4" ht="12.75">
      <c r="A26" s="117" t="s">
        <v>137</v>
      </c>
      <c r="B26" s="155">
        <v>26.507</v>
      </c>
      <c r="C26" s="116">
        <v>3.511474587279473</v>
      </c>
      <c r="D26" s="72"/>
    </row>
    <row r="27" spans="1:4" ht="12.75">
      <c r="A27" s="120" t="s">
        <v>43</v>
      </c>
      <c r="B27" s="156">
        <v>0.6477</v>
      </c>
      <c r="C27" s="122">
        <v>-0.3049354153435546</v>
      </c>
      <c r="D27" s="72"/>
    </row>
    <row r="28" spans="1:4" ht="12.75">
      <c r="A28" s="158" t="s">
        <v>160</v>
      </c>
      <c r="B28" s="159"/>
      <c r="C28" s="160"/>
      <c r="D28" s="72"/>
    </row>
    <row r="29" spans="1:4" ht="12.75">
      <c r="A29" s="117" t="s">
        <v>161</v>
      </c>
      <c r="B29" s="155">
        <v>85.019</v>
      </c>
      <c r="C29" s="116">
        <v>21.556302646069646</v>
      </c>
      <c r="D29" s="72"/>
    </row>
    <row r="30" spans="1:4" ht="12.75">
      <c r="A30" s="120" t="s">
        <v>162</v>
      </c>
      <c r="B30" s="156">
        <v>14.981</v>
      </c>
      <c r="C30" s="122">
        <v>8.378162538436262</v>
      </c>
      <c r="D30" s="72"/>
    </row>
    <row r="31" spans="1:4" ht="12.75">
      <c r="A31" s="109" t="s">
        <v>44</v>
      </c>
      <c r="B31" s="153"/>
      <c r="C31" s="116"/>
      <c r="D31" s="72"/>
    </row>
    <row r="32" spans="1:4" ht="12.75">
      <c r="A32" s="117" t="s">
        <v>40</v>
      </c>
      <c r="B32" s="155">
        <v>36.069</v>
      </c>
      <c r="C32" s="116">
        <v>30.141039935016998</v>
      </c>
      <c r="D32" s="72"/>
    </row>
    <row r="33" spans="1:4" ht="12.75">
      <c r="A33" s="117" t="s">
        <v>119</v>
      </c>
      <c r="B33" s="155">
        <v>56.6</v>
      </c>
      <c r="C33" s="116">
        <v>14.279452054860764</v>
      </c>
      <c r="D33" s="72"/>
    </row>
    <row r="34" spans="1:4" ht="12.75">
      <c r="A34" s="120" t="s">
        <v>120</v>
      </c>
      <c r="B34" s="156">
        <v>7.3303</v>
      </c>
      <c r="C34" s="122">
        <v>12.390131310245355</v>
      </c>
      <c r="D34" s="72"/>
    </row>
    <row r="35" spans="1:4" ht="12.75">
      <c r="A35" s="110" t="s">
        <v>141</v>
      </c>
      <c r="B35" s="161">
        <v>18.676</v>
      </c>
      <c r="C35" s="130" t="s">
        <v>157</v>
      </c>
      <c r="D35" s="72"/>
    </row>
    <row r="36" spans="1:4" ht="12.75">
      <c r="A36" s="109" t="s">
        <v>45</v>
      </c>
      <c r="B36" s="153"/>
      <c r="C36" s="116"/>
      <c r="D36" s="72"/>
    </row>
    <row r="37" spans="1:4" ht="12.75">
      <c r="A37" s="117" t="s">
        <v>138</v>
      </c>
      <c r="B37" s="155">
        <v>66.924</v>
      </c>
      <c r="C37" s="116">
        <v>31.175353811477468</v>
      </c>
      <c r="D37" s="72"/>
    </row>
    <row r="38" spans="1:4" ht="12.75">
      <c r="A38" s="117" t="s">
        <v>140</v>
      </c>
      <c r="B38" s="155">
        <v>8.7246</v>
      </c>
      <c r="C38" s="116">
        <v>3.927071282246164</v>
      </c>
      <c r="D38" s="72"/>
    </row>
    <row r="39" spans="1:4" ht="12.75">
      <c r="A39" s="117" t="s">
        <v>143</v>
      </c>
      <c r="B39" s="155">
        <v>9.7232</v>
      </c>
      <c r="C39" s="116">
        <v>-0.5677899561566391</v>
      </c>
      <c r="D39" s="72"/>
    </row>
    <row r="40" spans="1:4" ht="13.5" thickBot="1">
      <c r="A40" s="133" t="s">
        <v>139</v>
      </c>
      <c r="B40" s="162">
        <v>14.629</v>
      </c>
      <c r="C40" s="137">
        <v>0.38708391271005116</v>
      </c>
      <c r="D40" s="72"/>
    </row>
    <row r="41" spans="1:4" ht="12.75">
      <c r="A41" s="336" t="s">
        <v>159</v>
      </c>
      <c r="B41" s="336"/>
      <c r="C41" s="163"/>
      <c r="D41" s="10"/>
    </row>
    <row r="42" spans="1:4" ht="22.5" customHeight="1">
      <c r="A42" s="348" t="s">
        <v>242</v>
      </c>
      <c r="B42" s="348"/>
      <c r="C42" s="348"/>
      <c r="D42" s="148"/>
    </row>
    <row r="43" spans="1:3" ht="12.75">
      <c r="A43" s="328" t="s">
        <v>152</v>
      </c>
      <c r="B43" s="328"/>
      <c r="C43" s="80"/>
    </row>
    <row r="44" spans="1:3" ht="20.25" customHeight="1">
      <c r="A44" s="336" t="s">
        <v>150</v>
      </c>
      <c r="B44" s="336"/>
      <c r="C44" s="336"/>
    </row>
  </sheetData>
  <sheetProtection/>
  <mergeCells count="5">
    <mergeCell ref="A44:C44"/>
    <mergeCell ref="B3:C3"/>
    <mergeCell ref="A41:B41"/>
    <mergeCell ref="A43:B43"/>
    <mergeCell ref="A42:C4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40" sqref="I40"/>
    </sheetView>
  </sheetViews>
  <sheetFormatPr defaultColWidth="11.421875" defaultRowHeight="12.75"/>
  <cols>
    <col min="1" max="1" width="18.28125" style="234" bestFit="1" customWidth="1"/>
    <col min="2" max="16384" width="11.421875" style="234" customWidth="1"/>
  </cols>
  <sheetData>
    <row r="1" spans="1:8" ht="12.75">
      <c r="A1" s="79" t="s">
        <v>222</v>
      </c>
      <c r="B1" s="79"/>
      <c r="C1" s="79"/>
      <c r="D1" s="79"/>
      <c r="E1" s="79"/>
      <c r="F1" s="79"/>
      <c r="G1" s="79"/>
      <c r="H1" s="79"/>
    </row>
    <row r="2" spans="1:8" ht="12.75">
      <c r="A2" s="79"/>
      <c r="B2" s="79"/>
      <c r="C2" s="79"/>
      <c r="D2" s="79"/>
      <c r="E2" s="79"/>
      <c r="F2" s="79"/>
      <c r="G2" s="79"/>
      <c r="H2" s="79"/>
    </row>
    <row r="3" spans="1:8" ht="48.75" customHeight="1">
      <c r="A3" s="353" t="s">
        <v>215</v>
      </c>
      <c r="B3" s="351" t="s">
        <v>214</v>
      </c>
      <c r="C3" s="349" t="s">
        <v>198</v>
      </c>
      <c r="D3" s="349"/>
      <c r="E3" s="349"/>
      <c r="F3" s="349"/>
      <c r="G3" s="349"/>
      <c r="H3" s="349"/>
    </row>
    <row r="4" spans="1:8" ht="12.75">
      <c r="A4" s="354"/>
      <c r="B4" s="352"/>
      <c r="C4" s="235" t="s">
        <v>199</v>
      </c>
      <c r="D4" s="235" t="s">
        <v>200</v>
      </c>
      <c r="E4" s="236" t="s">
        <v>201</v>
      </c>
      <c r="F4" s="236" t="s">
        <v>202</v>
      </c>
      <c r="G4" s="236" t="s">
        <v>203</v>
      </c>
      <c r="H4" s="236" t="s">
        <v>204</v>
      </c>
    </row>
    <row r="5" spans="1:8" ht="12.75">
      <c r="A5" s="245" t="s">
        <v>112</v>
      </c>
      <c r="B5" s="240">
        <v>504.358746515184</v>
      </c>
      <c r="C5" s="240">
        <v>355.5</v>
      </c>
      <c r="D5" s="240">
        <v>467.476635514019</v>
      </c>
      <c r="E5" s="240">
        <v>709.916666666667</v>
      </c>
      <c r="F5" s="238">
        <f>D5/C5</f>
        <v>1.314983503555609</v>
      </c>
      <c r="G5" s="238">
        <f>E5/C5</f>
        <v>1.9969526488513838</v>
      </c>
      <c r="H5" s="238">
        <f>E5/D5</f>
        <v>1.518614220978275</v>
      </c>
    </row>
    <row r="6" spans="1:8" ht="12.75">
      <c r="A6" s="245" t="s">
        <v>212</v>
      </c>
      <c r="B6" s="241">
        <v>817.332192120508</v>
      </c>
      <c r="C6" s="241">
        <v>557.333333333333</v>
      </c>
      <c r="D6" s="241">
        <v>783.416666666667</v>
      </c>
      <c r="E6" s="241">
        <v>1118.78048780488</v>
      </c>
      <c r="F6" s="239">
        <f>D6/C6</f>
        <v>1.4056519138755994</v>
      </c>
      <c r="G6" s="239">
        <f>E6/C6</f>
        <v>2.0073812580231114</v>
      </c>
      <c r="H6" s="239">
        <f>E6/D6</f>
        <v>1.428078486720408</v>
      </c>
    </row>
    <row r="7" spans="1:8" ht="12.75">
      <c r="A7" s="245" t="s">
        <v>114</v>
      </c>
      <c r="B7" s="241">
        <v>1126.83677131087</v>
      </c>
      <c r="C7" s="241">
        <v>783.75</v>
      </c>
      <c r="D7" s="241">
        <v>1083.90804597701</v>
      </c>
      <c r="E7" s="241">
        <v>1536</v>
      </c>
      <c r="F7" s="239">
        <f>D7/C7</f>
        <v>1.3829767731764084</v>
      </c>
      <c r="G7" s="239">
        <f>E7/C7</f>
        <v>1.9598086124401914</v>
      </c>
      <c r="H7" s="239">
        <f>E7/D7</f>
        <v>1.4170943796394504</v>
      </c>
    </row>
    <row r="8" spans="1:8" ht="12.75">
      <c r="A8" s="237" t="s">
        <v>7</v>
      </c>
      <c r="B8" s="243">
        <v>868.924741594628</v>
      </c>
      <c r="C8" s="243">
        <v>424.32</v>
      </c>
      <c r="D8" s="243">
        <v>835.384615384616</v>
      </c>
      <c r="E8" s="243">
        <v>1317.39130434783</v>
      </c>
      <c r="F8" s="242">
        <f>D8/C8</f>
        <v>1.9687608771319194</v>
      </c>
      <c r="G8" s="242">
        <f>E8/C8</f>
        <v>3.104711784379313</v>
      </c>
      <c r="H8" s="242">
        <f>E8/D8</f>
        <v>1.5769877492193165</v>
      </c>
    </row>
    <row r="9" spans="1:8" ht="50.25" customHeight="1">
      <c r="A9" s="350" t="s">
        <v>226</v>
      </c>
      <c r="B9" s="350"/>
      <c r="C9" s="350"/>
      <c r="D9" s="350"/>
      <c r="E9" s="350"/>
      <c r="F9" s="350"/>
      <c r="G9" s="350"/>
      <c r="H9" s="350"/>
    </row>
    <row r="10" spans="1:8" ht="22.5" customHeight="1">
      <c r="A10" s="350" t="s">
        <v>220</v>
      </c>
      <c r="B10" s="350"/>
      <c r="C10" s="350"/>
      <c r="D10" s="350"/>
      <c r="E10" s="350"/>
      <c r="F10" s="350"/>
      <c r="G10" s="350"/>
      <c r="H10" s="350"/>
    </row>
    <row r="11" spans="1:8" ht="12.75">
      <c r="A11" s="350" t="s">
        <v>219</v>
      </c>
      <c r="B11" s="350"/>
      <c r="C11" s="350"/>
      <c r="D11" s="350"/>
      <c r="E11" s="350"/>
      <c r="F11" s="350"/>
      <c r="G11" s="350"/>
      <c r="H11" s="350"/>
    </row>
    <row r="12" spans="1:8" ht="12.75">
      <c r="A12" s="350" t="s">
        <v>218</v>
      </c>
      <c r="B12" s="350"/>
      <c r="C12" s="350"/>
      <c r="D12" s="350"/>
      <c r="E12" s="350"/>
      <c r="F12" s="350"/>
      <c r="G12" s="350"/>
      <c r="H12" s="350"/>
    </row>
  </sheetData>
  <sheetProtection/>
  <mergeCells count="7">
    <mergeCell ref="C3:H3"/>
    <mergeCell ref="A10:H10"/>
    <mergeCell ref="A11:H11"/>
    <mergeCell ref="A12:H12"/>
    <mergeCell ref="B3:B4"/>
    <mergeCell ref="A3:A4"/>
    <mergeCell ref="A9:H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Ministère Emploi &amp; Solidarité</dc:creator>
  <cp:keywords/>
  <dc:description/>
  <cp:lastModifiedBy>CAYET, Thomas (DARES)</cp:lastModifiedBy>
  <cp:lastPrinted>2017-06-06T14:30:39Z</cp:lastPrinted>
  <dcterms:created xsi:type="dcterms:W3CDTF">2004-02-11T10:25:54Z</dcterms:created>
  <dcterms:modified xsi:type="dcterms:W3CDTF">2017-09-01T17:04:07Z</dcterms:modified>
  <cp:category/>
  <cp:version/>
  <cp:contentType/>
  <cp:contentStatus/>
</cp:coreProperties>
</file>