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07 DI MMO\"/>
    </mc:Choice>
  </mc:AlternateContent>
  <bookViews>
    <workbookView xWindow="0" yWindow="0" windowWidth="15360" windowHeight="7020"/>
  </bookViews>
  <sheets>
    <sheet name="Lisez-moi" sheetId="20" r:id="rId1"/>
    <sheet name="Tableau 1" sheetId="1" r:id="rId2"/>
    <sheet name="Tableau 2" sheetId="12" r:id="rId3"/>
    <sheet name="Tableau 3" sheetId="26" r:id="rId4"/>
    <sheet name="Graphique 1" sheetId="4" r:id="rId5"/>
    <sheet name="Graphique 2" sheetId="8" r:id="rId6"/>
    <sheet name="Graphique 3" sheetId="6" r:id="rId7"/>
    <sheet name="Graphique 4" sheetId="10" r:id="rId8"/>
    <sheet name="Graphique 5" sheetId="7" r:id="rId9"/>
    <sheet name="Graphique A" sheetId="13" r:id="rId10"/>
    <sheet name="Focus - Graphique 1A" sheetId="29" r:id="rId11"/>
    <sheet name="Focus - Graphique 2A" sheetId="28" r:id="rId12"/>
  </sheets>
  <externalReferences>
    <externalReference r:id="rId13"/>
  </externalReferences>
  <definedNames>
    <definedName name="date_var" localSheetId="10">#REF!</definedName>
    <definedName name="date_var" localSheetId="11">#REF!</definedName>
    <definedName name="date_var" localSheetId="0">#REF!</definedName>
    <definedName name="date_var" localSheetId="3">#REF!</definedName>
    <definedName name="date_var">#REF!</definedName>
    <definedName name="décalag1">'[1]gestion des dates'!$C$1</definedName>
    <definedName name="décalage" localSheetId="10">#REF!</definedName>
    <definedName name="décalage" localSheetId="11">#REF!</definedName>
    <definedName name="décalage" localSheetId="0">#REF!</definedName>
    <definedName name="décalage" localSheetId="3">#REF!</definedName>
    <definedName name="décalage">#REF!</definedName>
    <definedName name="_xlnm.Print_Area" localSheetId="0">'Lisez-moi'!#REF!</definedName>
  </definedNames>
  <calcPr calcId="162913"/>
</workbook>
</file>

<file path=xl/calcChain.xml><?xml version="1.0" encoding="utf-8"?>
<calcChain xmlns="http://schemas.openxmlformats.org/spreadsheetml/2006/main">
  <c r="C28" i="12" l="1"/>
  <c r="C26" i="12"/>
  <c r="C27" i="12"/>
  <c r="C23" i="12"/>
  <c r="C25" i="12"/>
  <c r="C24" i="12"/>
  <c r="C22" i="12"/>
  <c r="C19" i="12"/>
  <c r="C15" i="12" s="1"/>
  <c r="C18" i="12"/>
  <c r="C17" i="12"/>
  <c r="C14" i="12"/>
  <c r="C13" i="12"/>
  <c r="C12" i="12"/>
  <c r="C11" i="12"/>
  <c r="C10" i="12"/>
  <c r="C9" i="12"/>
  <c r="C8" i="12"/>
  <c r="B16" i="1"/>
  <c r="B15" i="1"/>
  <c r="B14" i="1"/>
  <c r="B13" i="1"/>
  <c r="B12" i="1"/>
  <c r="B11" i="1"/>
  <c r="B10" i="1"/>
  <c r="B9" i="1"/>
  <c r="B8" i="1"/>
  <c r="E63" i="10"/>
  <c r="C20" i="12" l="1"/>
  <c r="E62" i="10"/>
  <c r="E5" i="10" l="1"/>
  <c r="E61" i="10" l="1"/>
  <c r="E60" i="10"/>
  <c r="E59" i="10"/>
  <c r="E58"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6" i="10"/>
  <c r="E7" i="10"/>
  <c r="E8" i="10"/>
  <c r="E9" i="10"/>
  <c r="E10" i="10"/>
  <c r="E11" i="10"/>
</calcChain>
</file>

<file path=xl/sharedStrings.xml><?xml version="1.0" encoding="utf-8"?>
<sst xmlns="http://schemas.openxmlformats.org/spreadsheetml/2006/main" count="137" uniqueCount="93">
  <si>
    <t>Moins de 10 salariés</t>
  </si>
  <si>
    <t>50 salariés et plus</t>
  </si>
  <si>
    <t>CDD</t>
  </si>
  <si>
    <t>CDI</t>
  </si>
  <si>
    <t>Ensemble</t>
  </si>
  <si>
    <t>de 10 à 49 salariés</t>
  </si>
  <si>
    <t>Missions d'intérim</t>
  </si>
  <si>
    <t>10 à 49 salariés</t>
  </si>
  <si>
    <t>Plus de 50 salariés</t>
  </si>
  <si>
    <t>Toutes fins de CDD</t>
  </si>
  <si>
    <t>CDD arrivés à terme de plus d'un mois</t>
  </si>
  <si>
    <t>CDD arrivés à terme de moins d'un mois</t>
  </si>
  <si>
    <t>Industrie</t>
  </si>
  <si>
    <t>Construction</t>
  </si>
  <si>
    <t>Tertiaire</t>
  </si>
  <si>
    <t>Evolutions des effectifs à midi</t>
  </si>
  <si>
    <t>Evolutions des effectifs à minuit</t>
  </si>
  <si>
    <t>Évolutions des effectifs selon des mesures "à midi" ou "à minuit"</t>
  </si>
  <si>
    <t>Fins de CDI ventilées par motif</t>
  </si>
  <si>
    <t>Nombre de CDD arrivés à terme et de ruptures anticipées de CDD</t>
  </si>
  <si>
    <t>Nombre de fins de contrats de travail par taille d'établissement</t>
  </si>
  <si>
    <t>Part des CDD dans les embauches</t>
  </si>
  <si>
    <t>Nombre d'embauches par tranche de taille d'établissement</t>
  </si>
  <si>
    <t>Fins de contrat de travail par taille d'établissement, secteur d'activité et nature de contrat</t>
  </si>
  <si>
    <t>Embauches par taille d'établissement, secteur d'activité et nature de contrat</t>
  </si>
  <si>
    <t>Les données sur les mouvements de main-d'œuvre</t>
  </si>
  <si>
    <t xml:space="preserve">Les séries des mouvements de main-d'œuvre sont basées sur les déclarations des établissements de France métropolitaine du champ privé hors agriculture, hors contrats intérimaires et hors particuliers employeurs. Elles sont ventilées selon la taille et le secteur d'activité des établissements. </t>
  </si>
  <si>
    <t>Les données sont déclinées par secteurs en Naf rèv. 2, en 17 postes (A17) et selon trois tailles d'établissements (moins de 10 salariés, de 10 à 49 salariés et plus de 50 salariés). Les séries débutent en 1993 pour les établissements de plus de 50 salariés, en 1998 pour les établissements ayant entre 10 et 49 salariés, et en 2007 pour les moins de 10 salariés. Certaines séries ne débutent qu'en 1998 (respectivement 2001), et ce quelle que soit la taille de l’établissement, puisque les indications sur le type de contrat (CDD, CDI) (resp. durée du contrat) n’étaient pas disponibles dans les données avant cette date.</t>
  </si>
  <si>
    <r>
      <rPr>
        <sz val="9"/>
        <rFont val="Calibri"/>
        <family val="2"/>
        <scheme val="minor"/>
      </rPr>
      <t>Avant 2015, deux sources de données étaient mobilisées pour suivre les mouvements de main-d’œuvre : la déclaration mensuelle des mouvements de main-d’œuvre (DMMO), exhaustive pour tous les établissements de plus de 50 salariés (DMMO), et l’enquête complémentaire trimestrielle (EMMO), qui échantillonnait les établissements de moins de 50 salariés. Depuis lors, les déclarations sociales nominatives (DSN) sont venues se substituer à ces deux sources. Ces dernières ont été exploitées lors de la reprise de la diffusion des mouvements de main-d’œuvre en juin 2018. La méthodologie retenue pour assurer ce changement de source est détaillé dans</t>
    </r>
    <r>
      <rPr>
        <u/>
        <sz val="9"/>
        <color indexed="30"/>
        <rFont val="Calibri"/>
        <family val="2"/>
        <scheme val="minor"/>
      </rPr>
      <t xml:space="preserve"> un document d’études.</t>
    </r>
  </si>
  <si>
    <t>Champ</t>
  </si>
  <si>
    <t>Historiquement, les mouvements de main-d’œuvre recensant les embauches (ou entrées) et les fins de contrats (ou sorties) par nature de contrat (CDI ou CDD mais hors missions d’intérim), se basaient sur les déclarations des établissements employeurs de France métropolitaine des secteurs privés hors agriculture et particuliers employeurs. La démographie des établissements n’était que partiellement prise en compte. Par exemple, un établissement nouvellement employeur avec moins de 50 salariés n’était pas systématiquement représenté dans l’enquête sur les MMO. Par ailleurs, la reprise de la diffusion des données de juin 2018 se restreignait aux établissements de plus de 10 salariés.
Les données de mouvements de main-d’œuvre disponibles ici portent sur un champ plus large. D’une part, les données sont représentatives de l’ensemble des établissements français employeurs de France métropolitaine sur le champ privé hors agriculture, intérim et particuliers employeurs. D’autre part, les séries des établissements de moins de 10 salariés sont à nouveau disponibles.</t>
  </si>
  <si>
    <t>Avertissement</t>
  </si>
  <si>
    <t xml:space="preserve">La reconstitution des MMO à partir des DSN nécessite un travail méthodologique conséquent, qui peut être amené à évoluer dans le temps. Les séries disponibles dans ce fichier ne sont pas comparables aux versions précédemment publiées (voir note méthodologique) et sont susceptibles d’être révisées ultérieurement, lorsqu’il y aura encore davantage de recul sur les données des DSN. </t>
  </si>
  <si>
    <t>Définitions</t>
  </si>
  <si>
    <r>
      <rPr>
        <b/>
        <sz val="9"/>
        <rFont val="Calibri"/>
        <family val="2"/>
        <scheme val="minor"/>
      </rPr>
      <t>Entrées</t>
    </r>
    <r>
      <rPr>
        <sz val="9"/>
        <rFont val="Calibri"/>
        <family val="2"/>
        <scheme val="minor"/>
      </rPr>
      <t xml:space="preserve"> : embauches en CDD (contrat à durée déterminée) et en CDI (contrats à durée indéterminée). Les transferts entre établissements d'une même entreprise ne sont pas comptablisés ; les CDD comprennent les contrats en alternance et les contrats aidés.</t>
    </r>
  </si>
  <si>
    <r>
      <rPr>
        <b/>
        <sz val="9"/>
        <rFont val="Calibri"/>
        <family val="2"/>
        <scheme val="minor"/>
      </rPr>
      <t>Sorties</t>
    </r>
    <r>
      <rPr>
        <sz val="9"/>
        <rFont val="Calibri"/>
        <family val="2"/>
        <scheme val="minor"/>
      </rPr>
      <t xml:space="preserve"> : fins de contrats déclinées par motif : CDD arrivés à terme (plus ou moins d’un mois), ruptures anticipées de CDD, démissions, licenciements économiques, licenciements non économiques, ruptures conventionnelles, fins de période d’essai, départs à la retraite et autres cas. Les contrats de sécurisation professionnelle peuvent être déclarés soit en licenciements économiques soit en autres motifs de fin de CDI.</t>
    </r>
  </si>
  <si>
    <r>
      <rPr>
        <b/>
        <sz val="9"/>
        <rFont val="Calibri"/>
        <family val="2"/>
        <scheme val="minor"/>
      </rPr>
      <t>Part de CDD dans les embauches</t>
    </r>
    <r>
      <rPr>
        <sz val="9"/>
        <rFont val="Calibri"/>
        <family val="2"/>
        <scheme val="minor"/>
      </rPr>
      <t xml:space="preserve"> : rapporte les entrées en CDD à l'ensemble des entrées hors intérim.</t>
    </r>
  </si>
  <si>
    <r>
      <rPr>
        <b/>
        <sz val="9"/>
        <rFont val="Calibri"/>
        <family val="2"/>
        <scheme val="minor"/>
      </rPr>
      <t>Part de contrats très courts dans les fins de CDD</t>
    </r>
    <r>
      <rPr>
        <sz val="9"/>
        <rFont val="Calibri"/>
        <family val="2"/>
        <scheme val="minor"/>
      </rPr>
      <t xml:space="preserve"> : rapporte le nombre de CDD de moins d'un mois arrivés à terme au nombre de CDD arrivés à terme.</t>
    </r>
  </si>
  <si>
    <t>Contenus des onglets</t>
  </si>
  <si>
    <t>Tableau 1</t>
  </si>
  <si>
    <t>Tableau 2</t>
  </si>
  <si>
    <t>Graphique 1</t>
  </si>
  <si>
    <t>Graphique 2</t>
  </si>
  <si>
    <t>Graphique 3</t>
  </si>
  <si>
    <t>Graphique 4</t>
  </si>
  <si>
    <t>Graphique 5</t>
  </si>
  <si>
    <t>Graphique A</t>
  </si>
  <si>
    <t>Contact</t>
  </si>
  <si>
    <r>
      <t xml:space="preserve">Pour tout renseignement concernant nos statistiques, vous pouvez nous contacter par e-mail à l'adresse suivante :  </t>
    </r>
    <r>
      <rPr>
        <u/>
        <sz val="9"/>
        <color rgb="FF0070C0"/>
        <rFont val="Calibri"/>
        <family val="2"/>
        <scheme val="minor"/>
      </rPr>
      <t>DARES.communication@dares.travail.gouv.fr</t>
    </r>
  </si>
  <si>
    <t>Toutes les données de ce fichier Excel sont disponibles et visibles via une application interactive.</t>
  </si>
  <si>
    <t>La source : DMMO/EMMO jusqu'au deuxième trimestre 2015, puis DSN</t>
  </si>
  <si>
    <t>Niveau (en milliers)</t>
  </si>
  <si>
    <t>Révisions des principaux agrégats des mouvements de main-d'œuvre</t>
  </si>
  <si>
    <t>Embauches</t>
  </si>
  <si>
    <t>Embauches en CDD</t>
  </si>
  <si>
    <t>Embauches en CDI</t>
  </si>
  <si>
    <t>Fins de contrats</t>
  </si>
  <si>
    <t>2021 T1</t>
  </si>
  <si>
    <t>Ruptures anticipées de CDD</t>
  </si>
  <si>
    <t>Évolutions trimestrielles (en %)</t>
  </si>
  <si>
    <t>2021 T2</t>
  </si>
  <si>
    <t>DI T2 2021</t>
  </si>
  <si>
    <t>Variation T/T-1 (en %)</t>
  </si>
  <si>
    <t>Variation T/T4 2019 (en %)</t>
  </si>
  <si>
    <t>dont CDD arrivés à terme de plus d'un mois</t>
  </si>
  <si>
    <t>dont CDD arrivés à terme de moins d'un mois</t>
  </si>
  <si>
    <t>dont ruptures anticipées</t>
  </si>
  <si>
    <t>dont démissions</t>
  </si>
  <si>
    <t>dont ruptures conventionnelles</t>
  </si>
  <si>
    <t>dont licenciements économiques</t>
  </si>
  <si>
    <t>dont licenciements non économiques</t>
  </si>
  <si>
    <t>dont départs en retraite</t>
  </si>
  <si>
    <t>dont fins de période d'essai</t>
  </si>
  <si>
    <t>dont autres motifs de fin</t>
  </si>
  <si>
    <t>Démissions</t>
  </si>
  <si>
    <t>Ruptures conventionnelles</t>
  </si>
  <si>
    <t>Licenciements économiques</t>
  </si>
  <si>
    <t>Licenciements non économiques</t>
  </si>
  <si>
    <t>Départs en retraite</t>
  </si>
  <si>
    <t>Fins de période d'essai</t>
  </si>
  <si>
    <t>Tableau 3</t>
  </si>
  <si>
    <t>Nombre de fins de contrat de travail par taille d'établissement</t>
  </si>
  <si>
    <t>Fins de contrat en CDD</t>
  </si>
  <si>
    <t>Fins de contrat en CDI</t>
  </si>
  <si>
    <r>
      <t>Les mouvements de main-d'œuvre
3</t>
    </r>
    <r>
      <rPr>
        <b/>
        <sz val="8"/>
        <color indexed="8"/>
        <rFont val="Calibri"/>
        <family val="2"/>
        <scheme val="minor"/>
      </rPr>
      <t>e</t>
    </r>
    <r>
      <rPr>
        <b/>
        <sz val="9"/>
        <color indexed="8"/>
        <rFont val="Calibri"/>
        <family val="2"/>
        <scheme val="minor"/>
      </rPr>
      <t xml:space="preserve"> trimestre 2021</t>
    </r>
  </si>
  <si>
    <t>DI T3 2021</t>
  </si>
  <si>
    <t>2021 T3</t>
  </si>
  <si>
    <t>Plus de 50 salariés (hors effet de structure)</t>
  </si>
  <si>
    <t>Démissions de CDI par taille d'établissement</t>
  </si>
  <si>
    <t>Embauches en CDI par taille d'établissement</t>
  </si>
  <si>
    <t>Focus-Graphique 1A</t>
  </si>
  <si>
    <t>Focus-Graphique 2A</t>
  </si>
  <si>
    <t>Nombre d'embauches par taille d'établissement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</si>
</sst>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00\ _€_-;\-* #,##0.00\ _€_-;_-* &quot;-&quot;??\ _€_-;_-@_-"/>
    <numFmt numFmtId="166" formatCode="0.0%"/>
    <numFmt numFmtId="167" formatCode="_-* #,##0.0_-;\-* #,##0.0_-;_-* &quot;-&quot;??_-;_-@_-"/>
    <numFmt numFmtId="168" formatCode="_-* #,##0_-;\-* #,##0_-;_-* &quot;-&quot;??_-;_-@_-"/>
  </numFmts>
  <fonts count="34"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indexed="8"/>
      <name val="Garamond"/>
      <family val="1"/>
    </font>
    <font>
      <i/>
      <sz val="11"/>
      <color indexed="8"/>
      <name val="Garamond"/>
      <family val="1"/>
    </font>
    <font>
      <sz val="10"/>
      <name val="Arial"/>
      <family val="2"/>
    </font>
    <font>
      <sz val="10"/>
      <name val="Arial"/>
      <family val="2"/>
    </font>
    <font>
      <b/>
      <sz val="11"/>
      <color indexed="8"/>
      <name val="Garamond"/>
      <family val="1"/>
    </font>
    <font>
      <b/>
      <sz val="11"/>
      <color theme="1"/>
      <name val="Calibri"/>
      <family val="2"/>
      <scheme val="minor"/>
    </font>
    <font>
      <b/>
      <sz val="11"/>
      <name val="Calibri"/>
      <family val="2"/>
      <scheme val="minor"/>
    </font>
    <font>
      <b/>
      <sz val="9"/>
      <color indexed="8"/>
      <name val="Calibri"/>
      <family val="2"/>
      <scheme val="minor"/>
    </font>
    <font>
      <sz val="8"/>
      <name val="Arial"/>
      <family val="2"/>
    </font>
    <font>
      <u/>
      <sz val="10"/>
      <color indexed="30"/>
      <name val="Arial"/>
      <family val="2"/>
    </font>
    <font>
      <sz val="9"/>
      <name val="Calibri"/>
      <family val="2"/>
      <scheme val="minor"/>
    </font>
    <font>
      <b/>
      <sz val="9"/>
      <name val="Calibri"/>
      <family val="2"/>
      <scheme val="minor"/>
    </font>
    <font>
      <b/>
      <sz val="8"/>
      <name val="Arial"/>
      <family val="2"/>
    </font>
    <font>
      <u/>
      <sz val="9"/>
      <color indexed="30"/>
      <name val="Calibri"/>
      <family val="2"/>
      <scheme val="minor"/>
    </font>
    <font>
      <i/>
      <sz val="8"/>
      <name val="Arial"/>
      <family val="2"/>
    </font>
    <font>
      <u/>
      <sz val="9"/>
      <color rgb="FF0070C0"/>
      <name val="Calibri"/>
      <family val="2"/>
      <scheme val="minor"/>
    </font>
    <font>
      <sz val="9"/>
      <color rgb="FFFF0000"/>
      <name val="Calibri"/>
      <family val="2"/>
      <scheme val="minor"/>
    </font>
    <font>
      <u/>
      <sz val="9"/>
      <color indexed="30"/>
      <name val="Arial"/>
      <family val="2"/>
    </font>
    <font>
      <b/>
      <sz val="11"/>
      <color indexed="8"/>
      <name val="Calibri"/>
      <family val="2"/>
      <scheme val="minor"/>
    </font>
    <font>
      <b/>
      <sz val="8"/>
      <color indexed="8"/>
      <name val="Calibri"/>
      <family val="2"/>
      <scheme val="minor"/>
    </font>
    <font>
      <sz val="11"/>
      <color rgb="FFFF0000"/>
      <name val="Garamond"/>
      <family val="1"/>
    </font>
    <font>
      <b/>
      <sz val="11"/>
      <color theme="1"/>
      <name val="Garamond"/>
      <family val="1"/>
    </font>
    <font>
      <sz val="11"/>
      <color theme="1"/>
      <name val="Garamond"/>
      <family val="1"/>
    </font>
    <font>
      <i/>
      <sz val="11"/>
      <color theme="1"/>
      <name val="Garamond"/>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s>
  <cellStyleXfs count="21">
    <xf numFmtId="0" fontId="0" fillId="0" borderId="0"/>
    <xf numFmtId="43" fontId="9" fillId="0" borderId="0" applyFont="0" applyFill="0" applyBorder="0" applyAlignment="0" applyProtection="0"/>
    <xf numFmtId="0" fontId="12" fillId="0" borderId="0"/>
    <xf numFmtId="165" fontId="13" fillId="0" borderId="0" applyFont="0" applyFill="0" applyBorder="0" applyAlignment="0" applyProtection="0"/>
    <xf numFmtId="0" fontId="8" fillId="0" borderId="0"/>
    <xf numFmtId="0" fontId="7" fillId="0" borderId="0"/>
    <xf numFmtId="9" fontId="9" fillId="0" borderId="0" applyFont="0" applyFill="0" applyBorder="0" applyAlignment="0" applyProtection="0"/>
    <xf numFmtId="43" fontId="9" fillId="0" borderId="0" applyFont="0" applyFill="0" applyBorder="0" applyAlignment="0" applyProtection="0"/>
    <xf numFmtId="0" fontId="6" fillId="0" borderId="0"/>
    <xf numFmtId="0" fontId="13" fillId="0" borderId="0"/>
    <xf numFmtId="0" fontId="19" fillId="0" borderId="0" applyNumberFormat="0" applyFill="0" applyBorder="0" applyAlignment="0" applyProtection="0">
      <alignment vertical="top"/>
      <protection locked="0"/>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32">
    <xf numFmtId="0" fontId="0" fillId="0" borderId="0" xfId="0"/>
    <xf numFmtId="0" fontId="0" fillId="2" borderId="0" xfId="0" applyFill="1"/>
    <xf numFmtId="0" fontId="10" fillId="2" borderId="0" xfId="0" applyFont="1" applyFill="1"/>
    <xf numFmtId="0" fontId="10" fillId="2" borderId="11" xfId="0" applyFont="1" applyFill="1" applyBorder="1" applyAlignment="1">
      <alignment horizontal="center"/>
    </xf>
    <xf numFmtId="0" fontId="10" fillId="2" borderId="10" xfId="0" applyFont="1" applyFill="1" applyBorder="1"/>
    <xf numFmtId="17" fontId="10" fillId="2" borderId="11" xfId="0" applyNumberFormat="1" applyFont="1" applyFill="1" applyBorder="1"/>
    <xf numFmtId="0" fontId="10" fillId="2" borderId="12" xfId="0" applyFont="1" applyFill="1" applyBorder="1"/>
    <xf numFmtId="0" fontId="11" fillId="2" borderId="11" xfId="0" applyFont="1" applyFill="1" applyBorder="1"/>
    <xf numFmtId="0" fontId="14" fillId="2" borderId="1" xfId="0" applyFont="1" applyFill="1" applyBorder="1"/>
    <xf numFmtId="0" fontId="10" fillId="2" borderId="13" xfId="0" applyFont="1" applyFill="1" applyBorder="1" applyAlignment="1">
      <alignment horizontal="center"/>
    </xf>
    <xf numFmtId="0" fontId="14" fillId="2" borderId="6" xfId="0" applyFont="1" applyFill="1" applyBorder="1"/>
    <xf numFmtId="0" fontId="10" fillId="2" borderId="2" xfId="0" applyFont="1" applyFill="1" applyBorder="1"/>
    <xf numFmtId="17" fontId="10" fillId="2" borderId="8" xfId="0" applyNumberFormat="1" applyFont="1" applyFill="1" applyBorder="1"/>
    <xf numFmtId="0" fontId="10" fillId="2" borderId="4" xfId="0" applyFont="1" applyFill="1" applyBorder="1"/>
    <xf numFmtId="0" fontId="10" fillId="2" borderId="11" xfId="0" applyFont="1" applyFill="1" applyBorder="1"/>
    <xf numFmtId="0" fontId="0" fillId="2" borderId="0" xfId="0" applyFill="1"/>
    <xf numFmtId="0" fontId="18" fillId="2" borderId="0" xfId="9" applyFont="1" applyFill="1" applyBorder="1"/>
    <xf numFmtId="0" fontId="22" fillId="2" borderId="0" xfId="9" applyFont="1" applyFill="1" applyBorder="1" applyAlignment="1">
      <alignment vertical="center"/>
    </xf>
    <xf numFmtId="0" fontId="24" fillId="2" borderId="0" xfId="9" applyFont="1" applyFill="1" applyBorder="1" applyAlignment="1">
      <alignment horizontal="left" vertical="center" wrapText="1"/>
    </xf>
    <xf numFmtId="0" fontId="18" fillId="2" borderId="0" xfId="9" applyFont="1" applyFill="1" applyBorder="1" applyAlignment="1">
      <alignment horizontal="left" vertical="center"/>
    </xf>
    <xf numFmtId="0" fontId="26" fillId="4" borderId="0" xfId="9" applyFont="1" applyFill="1" applyBorder="1"/>
    <xf numFmtId="0" fontId="20" fillId="4" borderId="0" xfId="9" applyFont="1" applyFill="1" applyBorder="1"/>
    <xf numFmtId="0" fontId="20" fillId="2" borderId="0" xfId="9" applyFont="1" applyFill="1" applyBorder="1" applyAlignment="1">
      <alignment horizontal="left" vertical="top" wrapText="1"/>
    </xf>
    <xf numFmtId="9" fontId="24" fillId="2" borderId="0" xfId="6" applyFont="1" applyFill="1" applyBorder="1" applyAlignment="1">
      <alignment horizontal="left" vertical="center" wrapText="1"/>
    </xf>
    <xf numFmtId="0" fontId="20" fillId="2" borderId="0" xfId="9" applyFont="1" applyFill="1" applyBorder="1" applyAlignment="1">
      <alignment horizontal="center" vertical="top" wrapText="1"/>
    </xf>
    <xf numFmtId="0" fontId="28" fillId="2" borderId="0" xfId="0" applyFont="1" applyFill="1"/>
    <xf numFmtId="0" fontId="10" fillId="2" borderId="1" xfId="0" applyFont="1" applyFill="1" applyBorder="1" applyAlignment="1">
      <alignment horizontal="center"/>
    </xf>
    <xf numFmtId="164" fontId="14" fillId="2" borderId="7" xfId="0" applyNumberFormat="1" applyFont="1" applyFill="1" applyBorder="1" applyAlignment="1">
      <alignment horizontal="center"/>
    </xf>
    <xf numFmtId="0" fontId="11" fillId="2" borderId="10" xfId="0" applyFont="1" applyFill="1" applyBorder="1"/>
    <xf numFmtId="164" fontId="11" fillId="2" borderId="3" xfId="0" applyNumberFormat="1" applyFont="1" applyFill="1" applyBorder="1" applyAlignment="1">
      <alignment horizontal="center"/>
    </xf>
    <xf numFmtId="17" fontId="11" fillId="2" borderId="11" xfId="0" applyNumberFormat="1" applyFont="1" applyFill="1" applyBorder="1"/>
    <xf numFmtId="164" fontId="11" fillId="2" borderId="9" xfId="0" applyNumberFormat="1" applyFont="1" applyFill="1" applyBorder="1" applyAlignment="1">
      <alignment horizontal="center"/>
    </xf>
    <xf numFmtId="0" fontId="11" fillId="2" borderId="12" xfId="0" applyFont="1" applyFill="1" applyBorder="1"/>
    <xf numFmtId="164" fontId="11" fillId="2" borderId="5" xfId="0" applyNumberFormat="1" applyFont="1" applyFill="1" applyBorder="1" applyAlignment="1">
      <alignment horizontal="center"/>
    </xf>
    <xf numFmtId="167" fontId="31" fillId="2" borderId="1" xfId="1" applyNumberFormat="1" applyFont="1" applyFill="1" applyBorder="1" applyAlignment="1">
      <alignment horizontal="center"/>
    </xf>
    <xf numFmtId="167" fontId="32" fillId="2" borderId="12" xfId="1" applyNumberFormat="1" applyFont="1" applyFill="1" applyBorder="1" applyAlignment="1">
      <alignment horizontal="center"/>
    </xf>
    <xf numFmtId="167" fontId="32" fillId="2" borderId="10" xfId="1" applyNumberFormat="1" applyFont="1" applyFill="1" applyBorder="1" applyAlignment="1">
      <alignment horizontal="center"/>
    </xf>
    <xf numFmtId="167" fontId="32" fillId="2" borderId="11" xfId="1" applyNumberFormat="1" applyFont="1" applyFill="1" applyBorder="1" applyAlignment="1">
      <alignment horizontal="center"/>
    </xf>
    <xf numFmtId="167" fontId="30" fillId="2" borderId="0" xfId="1" applyNumberFormat="1" applyFont="1" applyFill="1" applyBorder="1" applyAlignment="1">
      <alignment horizontal="center"/>
    </xf>
    <xf numFmtId="167" fontId="31" fillId="2" borderId="15" xfId="1" applyNumberFormat="1" applyFont="1" applyFill="1" applyBorder="1" applyAlignment="1">
      <alignment horizontal="center"/>
    </xf>
    <xf numFmtId="167" fontId="32" fillId="2" borderId="14" xfId="1" applyNumberFormat="1" applyFont="1" applyFill="1" applyBorder="1" applyAlignment="1">
      <alignment horizontal="center"/>
    </xf>
    <xf numFmtId="167" fontId="32" fillId="2" borderId="0" xfId="1" applyNumberFormat="1" applyFont="1" applyFill="1" applyBorder="1" applyAlignment="1">
      <alignment horizontal="center"/>
    </xf>
    <xf numFmtId="167" fontId="32" fillId="2" borderId="13" xfId="1" applyNumberFormat="1" applyFont="1" applyFill="1" applyBorder="1" applyAlignment="1">
      <alignment horizontal="center"/>
    </xf>
    <xf numFmtId="166" fontId="0" fillId="2" borderId="0" xfId="6" applyNumberFormat="1" applyFont="1" applyFill="1"/>
    <xf numFmtId="2" fontId="0" fillId="2" borderId="0" xfId="6" applyNumberFormat="1" applyFont="1" applyFill="1"/>
    <xf numFmtId="0" fontId="10" fillId="2" borderId="16" xfId="0" applyFont="1" applyFill="1" applyBorder="1" applyAlignment="1">
      <alignment horizontal="center"/>
    </xf>
    <xf numFmtId="164" fontId="31" fillId="2" borderId="6" xfId="0" applyNumberFormat="1" applyFont="1" applyFill="1" applyBorder="1" applyAlignment="1">
      <alignment horizontal="center"/>
    </xf>
    <xf numFmtId="164" fontId="32" fillId="2" borderId="2" xfId="0" applyNumberFormat="1" applyFont="1" applyFill="1" applyBorder="1" applyAlignment="1">
      <alignment horizontal="center"/>
    </xf>
    <xf numFmtId="164" fontId="32" fillId="2" borderId="8" xfId="0" applyNumberFormat="1" applyFont="1" applyFill="1" applyBorder="1" applyAlignment="1">
      <alignment horizontal="center"/>
    </xf>
    <xf numFmtId="164" fontId="32" fillId="2" borderId="4" xfId="0" applyNumberFormat="1" applyFont="1" applyFill="1" applyBorder="1" applyAlignment="1">
      <alignment horizontal="center"/>
    </xf>
    <xf numFmtId="164" fontId="31" fillId="2" borderId="16" xfId="0" applyNumberFormat="1" applyFont="1" applyFill="1" applyBorder="1" applyAlignment="1">
      <alignment horizontal="center"/>
    </xf>
    <xf numFmtId="164" fontId="32" fillId="2" borderId="17" xfId="0" applyNumberFormat="1" applyFont="1" applyFill="1" applyBorder="1" applyAlignment="1">
      <alignment horizontal="center"/>
    </xf>
    <xf numFmtId="164" fontId="32" fillId="2" borderId="18" xfId="0" applyNumberFormat="1" applyFont="1" applyFill="1" applyBorder="1" applyAlignment="1">
      <alignment horizontal="center"/>
    </xf>
    <xf numFmtId="164" fontId="32" fillId="2" borderId="19" xfId="0" applyNumberFormat="1" applyFont="1" applyFill="1" applyBorder="1" applyAlignment="1">
      <alignment horizontal="center"/>
    </xf>
    <xf numFmtId="164" fontId="31" fillId="2" borderId="7" xfId="0" applyNumberFormat="1" applyFont="1" applyFill="1" applyBorder="1" applyAlignment="1">
      <alignment horizontal="center"/>
    </xf>
    <xf numFmtId="164" fontId="32" fillId="2" borderId="3" xfId="0" applyNumberFormat="1" applyFont="1" applyFill="1" applyBorder="1" applyAlignment="1">
      <alignment horizontal="center"/>
    </xf>
    <xf numFmtId="164" fontId="32" fillId="2" borderId="9" xfId="0" applyNumberFormat="1" applyFont="1" applyFill="1" applyBorder="1" applyAlignment="1">
      <alignment horizontal="center"/>
    </xf>
    <xf numFmtId="164" fontId="32" fillId="2" borderId="5" xfId="0" applyNumberFormat="1" applyFont="1" applyFill="1" applyBorder="1" applyAlignment="1">
      <alignment horizontal="center"/>
    </xf>
    <xf numFmtId="0" fontId="10" fillId="2" borderId="0" xfId="0" applyFont="1" applyFill="1" applyBorder="1" applyAlignment="1">
      <alignment horizontal="center"/>
    </xf>
    <xf numFmtId="0" fontId="10" fillId="2" borderId="19" xfId="0" applyFont="1" applyFill="1" applyBorder="1" applyAlignment="1">
      <alignment horizontal="center"/>
    </xf>
    <xf numFmtId="0" fontId="11" fillId="2" borderId="11" xfId="0" applyFont="1" applyFill="1" applyBorder="1" applyAlignment="1">
      <alignment horizontal="left"/>
    </xf>
    <xf numFmtId="0" fontId="11" fillId="2" borderId="12" xfId="0" applyFont="1" applyFill="1" applyBorder="1" applyAlignment="1">
      <alignment horizontal="left"/>
    </xf>
    <xf numFmtId="164" fontId="30" fillId="2" borderId="8" xfId="0" applyNumberFormat="1" applyFont="1" applyFill="1" applyBorder="1" applyAlignment="1">
      <alignment horizontal="center"/>
    </xf>
    <xf numFmtId="164" fontId="30" fillId="2" borderId="18" xfId="0" applyNumberFormat="1" applyFont="1" applyFill="1" applyBorder="1" applyAlignment="1">
      <alignment horizontal="center"/>
    </xf>
    <xf numFmtId="164" fontId="30" fillId="2" borderId="9" xfId="0" applyNumberFormat="1" applyFont="1" applyFill="1" applyBorder="1" applyAlignment="1">
      <alignment horizontal="center"/>
    </xf>
    <xf numFmtId="167" fontId="33" fillId="2" borderId="0" xfId="1" applyNumberFormat="1" applyFont="1" applyFill="1" applyBorder="1" applyAlignment="1">
      <alignment horizontal="center"/>
    </xf>
    <xf numFmtId="164" fontId="33" fillId="2" borderId="8" xfId="0" applyNumberFormat="1" applyFont="1" applyFill="1" applyBorder="1" applyAlignment="1">
      <alignment horizontal="center"/>
    </xf>
    <xf numFmtId="164" fontId="33" fillId="2" borderId="18" xfId="0" applyNumberFormat="1" applyFont="1" applyFill="1" applyBorder="1" applyAlignment="1">
      <alignment horizontal="center"/>
    </xf>
    <xf numFmtId="164" fontId="33" fillId="2" borderId="9" xfId="0" applyNumberFormat="1" applyFont="1" applyFill="1" applyBorder="1" applyAlignment="1">
      <alignment horizontal="center"/>
    </xf>
    <xf numFmtId="167" fontId="33" fillId="2" borderId="14" xfId="1" applyNumberFormat="1" applyFont="1" applyFill="1" applyBorder="1" applyAlignment="1">
      <alignment horizontal="center"/>
    </xf>
    <xf numFmtId="164" fontId="33" fillId="2" borderId="4" xfId="0" applyNumberFormat="1" applyFont="1" applyFill="1" applyBorder="1" applyAlignment="1">
      <alignment horizontal="center"/>
    </xf>
    <xf numFmtId="164" fontId="33" fillId="2" borderId="19" xfId="0" applyNumberFormat="1" applyFont="1" applyFill="1" applyBorder="1" applyAlignment="1">
      <alignment horizontal="center"/>
    </xf>
    <xf numFmtId="164" fontId="33" fillId="2" borderId="5" xfId="0" applyNumberFormat="1" applyFont="1" applyFill="1" applyBorder="1" applyAlignment="1">
      <alignment horizontal="center"/>
    </xf>
    <xf numFmtId="0" fontId="11" fillId="2" borderId="1" xfId="0" applyFont="1" applyFill="1" applyBorder="1"/>
    <xf numFmtId="167" fontId="33" fillId="2" borderId="1" xfId="1" applyNumberFormat="1" applyFont="1" applyFill="1" applyBorder="1" applyAlignment="1">
      <alignment horizontal="center"/>
    </xf>
    <xf numFmtId="164" fontId="33" fillId="2" borderId="6" xfId="0" applyNumberFormat="1" applyFont="1" applyFill="1" applyBorder="1" applyAlignment="1">
      <alignment horizontal="center"/>
    </xf>
    <xf numFmtId="164" fontId="33" fillId="2" borderId="16" xfId="0" applyNumberFormat="1" applyFont="1" applyFill="1" applyBorder="1" applyAlignment="1">
      <alignment horizontal="center"/>
    </xf>
    <xf numFmtId="164" fontId="33" fillId="2" borderId="1" xfId="0" applyNumberFormat="1" applyFont="1" applyFill="1" applyBorder="1" applyAlignment="1">
      <alignment horizontal="center"/>
    </xf>
    <xf numFmtId="0" fontId="20" fillId="2" borderId="0" xfId="9" applyFont="1" applyFill="1" applyBorder="1" applyAlignment="1">
      <alignment horizontal="left" vertical="top" wrapText="1"/>
    </xf>
    <xf numFmtId="164" fontId="0" fillId="2" borderId="0" xfId="0" applyNumberFormat="1" applyFill="1"/>
    <xf numFmtId="20" fontId="0" fillId="2" borderId="0" xfId="6" applyNumberFormat="1" applyFont="1" applyFill="1"/>
    <xf numFmtId="1" fontId="0" fillId="2" borderId="0" xfId="0" applyNumberFormat="1" applyFill="1"/>
    <xf numFmtId="0" fontId="15" fillId="2" borderId="0" xfId="8" applyFont="1" applyFill="1"/>
    <xf numFmtId="0" fontId="8" fillId="2" borderId="0" xfId="4" applyFill="1"/>
    <xf numFmtId="14" fontId="8" fillId="2" borderId="0" xfId="4" applyNumberFormat="1" applyFill="1"/>
    <xf numFmtId="164" fontId="8" fillId="2" borderId="0" xfId="4" applyNumberFormat="1" applyFill="1"/>
    <xf numFmtId="14" fontId="0" fillId="2" borderId="0" xfId="0" applyNumberFormat="1" applyFill="1"/>
    <xf numFmtId="168" fontId="0" fillId="2" borderId="0" xfId="1" applyNumberFormat="1" applyFont="1" applyFill="1"/>
    <xf numFmtId="0" fontId="20" fillId="2" borderId="0" xfId="9" applyFont="1" applyFill="1" applyBorder="1" applyAlignment="1">
      <alignment horizontal="left" vertical="top" wrapText="1"/>
    </xf>
    <xf numFmtId="0" fontId="16" fillId="2" borderId="0" xfId="9" applyFont="1" applyFill="1" applyBorder="1" applyAlignment="1">
      <alignment vertical="top" wrapText="1"/>
    </xf>
    <xf numFmtId="0" fontId="15" fillId="2" borderId="0" xfId="19" applyFont="1" applyFill="1"/>
    <xf numFmtId="0" fontId="1" fillId="2" borderId="0" xfId="19" applyFill="1"/>
    <xf numFmtId="0" fontId="1" fillId="2" borderId="0" xfId="19" applyFont="1" applyFill="1"/>
    <xf numFmtId="14" fontId="0" fillId="2" borderId="0" xfId="1" applyNumberFormat="1" applyFont="1" applyFill="1"/>
    <xf numFmtId="1" fontId="0" fillId="2" borderId="0" xfId="1" applyNumberFormat="1" applyFont="1" applyFill="1"/>
    <xf numFmtId="166" fontId="1" fillId="2" borderId="0" xfId="6" applyNumberFormat="1" applyFont="1" applyFill="1"/>
    <xf numFmtId="14" fontId="0" fillId="2" borderId="0" xfId="20" applyNumberFormat="1" applyFont="1" applyFill="1"/>
    <xf numFmtId="14" fontId="1" fillId="2" borderId="0" xfId="19" applyNumberFormat="1" applyFill="1"/>
    <xf numFmtId="1" fontId="0" fillId="2" borderId="0" xfId="18" applyNumberFormat="1" applyFont="1" applyFill="1"/>
    <xf numFmtId="1" fontId="2" fillId="2" borderId="0" xfId="17" applyNumberFormat="1" applyFill="1"/>
    <xf numFmtId="0" fontId="20" fillId="2" borderId="0" xfId="10" applyFont="1" applyFill="1" applyBorder="1" applyAlignment="1" applyProtection="1">
      <alignment horizontal="left" vertical="center"/>
    </xf>
    <xf numFmtId="0" fontId="27" fillId="2" borderId="0" xfId="10" applyFont="1" applyFill="1" applyBorder="1" applyAlignment="1" applyProtection="1">
      <alignment horizontal="center" vertical="top" wrapText="1"/>
    </xf>
    <xf numFmtId="9" fontId="20" fillId="2" borderId="0" xfId="6" applyFont="1" applyFill="1" applyBorder="1" applyAlignment="1">
      <alignment horizontal="left" vertical="top" wrapText="1"/>
    </xf>
    <xf numFmtId="0" fontId="19" fillId="0" borderId="0" xfId="10" applyAlignment="1" applyProtection="1">
      <alignment horizontal="center"/>
    </xf>
    <xf numFmtId="0" fontId="19" fillId="2" borderId="0" xfId="10" applyFill="1" applyBorder="1" applyAlignment="1" applyProtection="1">
      <alignment horizontal="center" vertical="top" wrapText="1"/>
    </xf>
    <xf numFmtId="0" fontId="20" fillId="2" borderId="0" xfId="9" applyFont="1" applyFill="1" applyBorder="1" applyAlignment="1">
      <alignment horizontal="left" vertical="top" wrapText="1"/>
    </xf>
    <xf numFmtId="0" fontId="21" fillId="3" borderId="0" xfId="9" applyFont="1" applyFill="1" applyBorder="1" applyAlignment="1">
      <alignment horizontal="left" vertical="center" wrapText="1"/>
    </xf>
    <xf numFmtId="0" fontId="17" fillId="2" borderId="0" xfId="9" applyFont="1" applyFill="1" applyBorder="1" applyAlignment="1">
      <alignment horizontal="center" wrapText="1"/>
    </xf>
    <xf numFmtId="0" fontId="17" fillId="2" borderId="0" xfId="9" applyFont="1" applyFill="1" applyBorder="1" applyAlignment="1">
      <alignment horizontal="center"/>
    </xf>
    <xf numFmtId="0" fontId="19" fillId="2" borderId="0" xfId="10" applyFill="1" applyBorder="1" applyAlignment="1" applyProtection="1">
      <alignment horizontal="left" vertical="center"/>
    </xf>
    <xf numFmtId="0" fontId="21" fillId="3" borderId="0" xfId="9" applyFont="1" applyFill="1" applyBorder="1" applyAlignment="1">
      <alignment horizontal="left" vertical="center"/>
    </xf>
    <xf numFmtId="0" fontId="20" fillId="2" borderId="0" xfId="9" applyFont="1" applyFill="1" applyBorder="1" applyAlignment="1">
      <alignment vertical="center" wrapText="1"/>
    </xf>
    <xf numFmtId="0" fontId="20" fillId="2" borderId="0" xfId="9" applyFont="1" applyFill="1" applyBorder="1" applyAlignment="1">
      <alignment horizontal="left" vertical="center" wrapText="1"/>
    </xf>
    <xf numFmtId="0" fontId="21" fillId="3" borderId="0" xfId="9" applyFont="1" applyFill="1" applyBorder="1" applyAlignment="1">
      <alignment vertical="center"/>
    </xf>
    <xf numFmtId="9" fontId="27" fillId="2" borderId="0" xfId="10" applyNumberFormat="1" applyFont="1" applyFill="1" applyBorder="1" applyAlignment="1" applyProtection="1">
      <alignment horizontal="center" vertical="top" wrapText="1"/>
    </xf>
    <xf numFmtId="0" fontId="23" fillId="2" borderId="0" xfId="10" applyFont="1" applyFill="1" applyBorder="1" applyAlignment="1" applyProtection="1">
      <alignment horizontal="left" vertical="center" wrapText="1"/>
    </xf>
    <xf numFmtId="0" fontId="20" fillId="2" borderId="0" xfId="9" applyFont="1" applyFill="1" applyBorder="1" applyAlignment="1">
      <alignment horizontal="left"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6" fillId="2" borderId="0" xfId="9"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6" fillId="2" borderId="0" xfId="9" applyFont="1" applyFill="1" applyBorder="1" applyAlignment="1">
      <alignment horizontal="center" vertical="top" wrapText="1"/>
    </xf>
    <xf numFmtId="9" fontId="16" fillId="2" borderId="0" xfId="6" applyFont="1" applyFill="1" applyBorder="1" applyAlignment="1">
      <alignment horizontal="left" vertical="top" wrapText="1"/>
    </xf>
  </cellXfs>
  <cellStyles count="21">
    <cellStyle name="Lien hypertexte" xfId="10" builtinId="8"/>
    <cellStyle name="Milliers" xfId="1" builtinId="3"/>
    <cellStyle name="Milliers 2" xfId="3"/>
    <cellStyle name="Milliers 3" xfId="7"/>
    <cellStyle name="Normal" xfId="0" builtinId="0"/>
    <cellStyle name="Normal 2" xfId="2"/>
    <cellStyle name="Normal 2 2" xfId="9"/>
    <cellStyle name="Normal 3" xfId="4"/>
    <cellStyle name="Normal 3 2" xfId="8"/>
    <cellStyle name="Normal 3 3" xfId="11"/>
    <cellStyle name="Normal 3 3 2" xfId="13"/>
    <cellStyle name="Normal 3 3 2 2" xfId="15"/>
    <cellStyle name="Normal 3 3 2 2 2" xfId="17"/>
    <cellStyle name="Normal 3 3 2 2 2 2" xfId="19"/>
    <cellStyle name="Normal 4" xfId="5"/>
    <cellStyle name="Pourcentage" xfId="6" builtinId="5"/>
    <cellStyle name="Pourcentage 2" xfId="12"/>
    <cellStyle name="Pourcentage 2 2" xfId="14"/>
    <cellStyle name="Pourcentage 2 2 2" xfId="16"/>
    <cellStyle name="Pourcentage 2 2 2 2" xfId="18"/>
    <cellStyle name="Pourcentage 2 2 2 2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1'!$B$4</c:f>
              <c:strCache>
                <c:ptCount val="1"/>
                <c:pt idx="0">
                  <c:v>Ensemble</c:v>
                </c:pt>
              </c:strCache>
            </c:strRef>
          </c:tx>
          <c:spPr>
            <a:ln w="38100" cap="rnd">
              <a:solidFill>
                <a:srgbClr val="0070C0"/>
              </a:solidFill>
              <a:prstDash val="solid"/>
              <a:round/>
            </a:ln>
            <a:effectLst/>
          </c:spPr>
          <c:marker>
            <c:symbol val="none"/>
          </c:marker>
          <c:cat>
            <c:numRef>
              <c:f>'Graphique 1'!$A$5:$A$64</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1'!$B$5:$B$64</c:f>
              <c:numCache>
                <c:formatCode>_-* #\ ##0_-;\-* #\ ##0_-;_-* "-"??_-;_-@_-</c:formatCode>
                <c:ptCount val="60"/>
                <c:pt idx="0">
                  <c:v>3056064</c:v>
                </c:pt>
                <c:pt idx="1">
                  <c:v>2990733</c:v>
                </c:pt>
                <c:pt idx="2">
                  <c:v>3077001</c:v>
                </c:pt>
                <c:pt idx="3">
                  <c:v>3194499</c:v>
                </c:pt>
                <c:pt idx="4">
                  <c:v>3124767</c:v>
                </c:pt>
                <c:pt idx="5">
                  <c:v>3083144</c:v>
                </c:pt>
                <c:pt idx="6">
                  <c:v>3079457</c:v>
                </c:pt>
                <c:pt idx="7">
                  <c:v>2885942</c:v>
                </c:pt>
                <c:pt idx="8">
                  <c:v>2997262</c:v>
                </c:pt>
                <c:pt idx="9">
                  <c:v>2950465</c:v>
                </c:pt>
                <c:pt idx="10">
                  <c:v>2962696</c:v>
                </c:pt>
                <c:pt idx="11">
                  <c:v>3064387</c:v>
                </c:pt>
                <c:pt idx="12">
                  <c:v>3161248</c:v>
                </c:pt>
                <c:pt idx="13">
                  <c:v>3283083</c:v>
                </c:pt>
                <c:pt idx="14">
                  <c:v>3258996</c:v>
                </c:pt>
                <c:pt idx="15">
                  <c:v>3036122</c:v>
                </c:pt>
                <c:pt idx="16">
                  <c:v>3492865</c:v>
                </c:pt>
                <c:pt idx="17">
                  <c:v>3553193</c:v>
                </c:pt>
                <c:pt idx="18">
                  <c:v>3621149</c:v>
                </c:pt>
                <c:pt idx="19">
                  <c:v>3638291</c:v>
                </c:pt>
                <c:pt idx="20">
                  <c:v>3538359</c:v>
                </c:pt>
                <c:pt idx="21">
                  <c:v>3639620</c:v>
                </c:pt>
                <c:pt idx="22">
                  <c:v>3757838</c:v>
                </c:pt>
                <c:pt idx="23">
                  <c:v>3704613</c:v>
                </c:pt>
                <c:pt idx="24">
                  <c:v>4101297</c:v>
                </c:pt>
                <c:pt idx="25">
                  <c:v>4199097</c:v>
                </c:pt>
                <c:pt idx="26">
                  <c:v>4298708</c:v>
                </c:pt>
                <c:pt idx="27">
                  <c:v>4487285</c:v>
                </c:pt>
                <c:pt idx="28">
                  <c:v>4205843</c:v>
                </c:pt>
                <c:pt idx="29">
                  <c:v>4294424</c:v>
                </c:pt>
                <c:pt idx="30">
                  <c:v>4084258</c:v>
                </c:pt>
                <c:pt idx="31">
                  <c:v>4534316</c:v>
                </c:pt>
                <c:pt idx="32">
                  <c:v>4968612</c:v>
                </c:pt>
                <c:pt idx="33">
                  <c:v>4922111</c:v>
                </c:pt>
                <c:pt idx="34">
                  <c:v>4897304</c:v>
                </c:pt>
                <c:pt idx="35">
                  <c:v>4784766</c:v>
                </c:pt>
                <c:pt idx="36">
                  <c:v>5043820</c:v>
                </c:pt>
                <c:pt idx="37">
                  <c:v>4908513</c:v>
                </c:pt>
                <c:pt idx="38">
                  <c:v>5334953</c:v>
                </c:pt>
                <c:pt idx="39">
                  <c:v>5526388</c:v>
                </c:pt>
                <c:pt idx="40">
                  <c:v>5694406</c:v>
                </c:pt>
                <c:pt idx="41">
                  <c:v>5694843</c:v>
                </c:pt>
                <c:pt idx="42">
                  <c:v>5486573</c:v>
                </c:pt>
                <c:pt idx="43">
                  <c:v>5687794</c:v>
                </c:pt>
                <c:pt idx="44">
                  <c:v>5960978</c:v>
                </c:pt>
                <c:pt idx="45">
                  <c:v>5960540</c:v>
                </c:pt>
                <c:pt idx="46">
                  <c:v>5903145</c:v>
                </c:pt>
                <c:pt idx="47">
                  <c:v>6076581</c:v>
                </c:pt>
                <c:pt idx="48">
                  <c:v>6097396</c:v>
                </c:pt>
                <c:pt idx="49">
                  <c:v>6234545</c:v>
                </c:pt>
                <c:pt idx="50">
                  <c:v>6172970</c:v>
                </c:pt>
                <c:pt idx="51">
                  <c:v>6121729</c:v>
                </c:pt>
                <c:pt idx="52">
                  <c:v>5657501</c:v>
                </c:pt>
                <c:pt idx="53">
                  <c:v>3071793</c:v>
                </c:pt>
                <c:pt idx="54">
                  <c:v>5044408</c:v>
                </c:pt>
                <c:pt idx="55">
                  <c:v>4668697</c:v>
                </c:pt>
                <c:pt idx="56">
                  <c:v>4851365</c:v>
                </c:pt>
                <c:pt idx="57">
                  <c:v>5131018</c:v>
                </c:pt>
                <c:pt idx="58">
                  <c:v>6121232</c:v>
                </c:pt>
              </c:numCache>
            </c:numRef>
          </c:val>
          <c:smooth val="0"/>
          <c:extLst>
            <c:ext xmlns:c16="http://schemas.microsoft.com/office/drawing/2014/chart" uri="{C3380CC4-5D6E-409C-BE32-E72D297353CC}">
              <c16:uniqueId val="{00000000-A697-4F82-A431-45A80B962CC8}"/>
            </c:ext>
          </c:extLst>
        </c:ser>
        <c:ser>
          <c:idx val="1"/>
          <c:order val="1"/>
          <c:tx>
            <c:strRef>
              <c:f>'Graphique 1'!$C$4</c:f>
              <c:strCache>
                <c:ptCount val="1"/>
                <c:pt idx="0">
                  <c:v>Moins de 10 salariés</c:v>
                </c:pt>
              </c:strCache>
            </c:strRef>
          </c:tx>
          <c:spPr>
            <a:ln w="38100" cap="rnd">
              <a:solidFill>
                <a:srgbClr val="FF6600"/>
              </a:solidFill>
              <a:prstDash val="solid"/>
              <a:round/>
            </a:ln>
            <a:effectLst/>
          </c:spPr>
          <c:marker>
            <c:symbol val="none"/>
          </c:marker>
          <c:cat>
            <c:numRef>
              <c:f>'Graphique 1'!$A$5:$A$64</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1'!$C$5:$C$64</c:f>
              <c:numCache>
                <c:formatCode>_-* #\ ##0_-;\-* #\ ##0_-;_-* "-"??_-;_-@_-</c:formatCode>
                <c:ptCount val="60"/>
                <c:pt idx="0">
                  <c:v>1098354</c:v>
                </c:pt>
                <c:pt idx="1">
                  <c:v>1015175</c:v>
                </c:pt>
                <c:pt idx="2">
                  <c:v>1012437</c:v>
                </c:pt>
                <c:pt idx="3">
                  <c:v>1031754</c:v>
                </c:pt>
                <c:pt idx="4">
                  <c:v>960946</c:v>
                </c:pt>
                <c:pt idx="5">
                  <c:v>926635</c:v>
                </c:pt>
                <c:pt idx="6">
                  <c:v>917390</c:v>
                </c:pt>
                <c:pt idx="7">
                  <c:v>820969</c:v>
                </c:pt>
                <c:pt idx="8">
                  <c:v>931674</c:v>
                </c:pt>
                <c:pt idx="9">
                  <c:v>862203</c:v>
                </c:pt>
                <c:pt idx="10">
                  <c:v>908481</c:v>
                </c:pt>
                <c:pt idx="11">
                  <c:v>947049</c:v>
                </c:pt>
                <c:pt idx="12">
                  <c:v>1011859</c:v>
                </c:pt>
                <c:pt idx="13">
                  <c:v>1027817</c:v>
                </c:pt>
                <c:pt idx="14">
                  <c:v>976916</c:v>
                </c:pt>
                <c:pt idx="15">
                  <c:v>962970</c:v>
                </c:pt>
                <c:pt idx="16">
                  <c:v>896065</c:v>
                </c:pt>
                <c:pt idx="17">
                  <c:v>932236</c:v>
                </c:pt>
                <c:pt idx="18">
                  <c:v>953638</c:v>
                </c:pt>
                <c:pt idx="19">
                  <c:v>952533</c:v>
                </c:pt>
                <c:pt idx="20">
                  <c:v>926912</c:v>
                </c:pt>
                <c:pt idx="21">
                  <c:v>945690</c:v>
                </c:pt>
                <c:pt idx="22">
                  <c:v>934064</c:v>
                </c:pt>
                <c:pt idx="23">
                  <c:v>941570</c:v>
                </c:pt>
                <c:pt idx="24">
                  <c:v>1079036</c:v>
                </c:pt>
                <c:pt idx="25">
                  <c:v>1182868</c:v>
                </c:pt>
                <c:pt idx="26">
                  <c:v>1252182</c:v>
                </c:pt>
                <c:pt idx="27">
                  <c:v>1276386</c:v>
                </c:pt>
                <c:pt idx="28">
                  <c:v>1175175</c:v>
                </c:pt>
                <c:pt idx="29">
                  <c:v>1136821</c:v>
                </c:pt>
                <c:pt idx="30">
                  <c:v>1055856</c:v>
                </c:pt>
                <c:pt idx="31">
                  <c:v>1152569</c:v>
                </c:pt>
                <c:pt idx="32">
                  <c:v>1319433</c:v>
                </c:pt>
                <c:pt idx="33">
                  <c:v>1227512</c:v>
                </c:pt>
                <c:pt idx="34">
                  <c:v>1421587</c:v>
                </c:pt>
                <c:pt idx="35">
                  <c:v>1398328</c:v>
                </c:pt>
                <c:pt idx="36">
                  <c:v>1633253</c:v>
                </c:pt>
                <c:pt idx="37">
                  <c:v>1460686</c:v>
                </c:pt>
                <c:pt idx="38">
                  <c:v>1524371</c:v>
                </c:pt>
                <c:pt idx="39">
                  <c:v>1533482</c:v>
                </c:pt>
                <c:pt idx="40">
                  <c:v>1722216</c:v>
                </c:pt>
                <c:pt idx="41">
                  <c:v>1648009</c:v>
                </c:pt>
                <c:pt idx="42">
                  <c:v>1611186</c:v>
                </c:pt>
                <c:pt idx="43">
                  <c:v>1692671</c:v>
                </c:pt>
                <c:pt idx="44">
                  <c:v>1762520</c:v>
                </c:pt>
                <c:pt idx="45">
                  <c:v>1722432</c:v>
                </c:pt>
                <c:pt idx="46">
                  <c:v>1724108</c:v>
                </c:pt>
                <c:pt idx="47">
                  <c:v>1782131</c:v>
                </c:pt>
                <c:pt idx="48">
                  <c:v>1854426</c:v>
                </c:pt>
                <c:pt idx="49">
                  <c:v>1923756</c:v>
                </c:pt>
                <c:pt idx="50">
                  <c:v>1953592</c:v>
                </c:pt>
                <c:pt idx="51">
                  <c:v>1952861</c:v>
                </c:pt>
                <c:pt idx="52">
                  <c:v>1474352</c:v>
                </c:pt>
                <c:pt idx="53">
                  <c:v>690287</c:v>
                </c:pt>
                <c:pt idx="54">
                  <c:v>1455084</c:v>
                </c:pt>
                <c:pt idx="55">
                  <c:v>1261706</c:v>
                </c:pt>
                <c:pt idx="56">
                  <c:v>1254740</c:v>
                </c:pt>
                <c:pt idx="57">
                  <c:v>1388129</c:v>
                </c:pt>
                <c:pt idx="58">
                  <c:v>1935734</c:v>
                </c:pt>
              </c:numCache>
            </c:numRef>
          </c:val>
          <c:smooth val="0"/>
          <c:extLst>
            <c:ext xmlns:c16="http://schemas.microsoft.com/office/drawing/2014/chart" uri="{C3380CC4-5D6E-409C-BE32-E72D297353CC}">
              <c16:uniqueId val="{00000001-A697-4F82-A431-45A80B962CC8}"/>
            </c:ext>
          </c:extLst>
        </c:ser>
        <c:ser>
          <c:idx val="2"/>
          <c:order val="2"/>
          <c:tx>
            <c:strRef>
              <c:f>'Graphique 1'!$D$4</c:f>
              <c:strCache>
                <c:ptCount val="1"/>
                <c:pt idx="0">
                  <c:v>10 à 49 salariés</c:v>
                </c:pt>
              </c:strCache>
            </c:strRef>
          </c:tx>
          <c:spPr>
            <a:ln w="38100" cap="rnd">
              <a:solidFill>
                <a:srgbClr val="00B050"/>
              </a:solidFill>
              <a:prstDash val="sysDash"/>
              <a:round/>
            </a:ln>
            <a:effectLst/>
          </c:spPr>
          <c:marker>
            <c:symbol val="none"/>
          </c:marker>
          <c:cat>
            <c:numRef>
              <c:f>'Graphique 1'!$A$5:$A$64</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1'!$D$5:$D$64</c:f>
              <c:numCache>
                <c:formatCode>_-* #\ ##0_-;\-* #\ ##0_-;_-* "-"??_-;_-@_-</c:formatCode>
                <c:ptCount val="60"/>
                <c:pt idx="0">
                  <c:v>778443</c:v>
                </c:pt>
                <c:pt idx="1">
                  <c:v>772194</c:v>
                </c:pt>
                <c:pt idx="2">
                  <c:v>838785</c:v>
                </c:pt>
                <c:pt idx="3">
                  <c:v>896456</c:v>
                </c:pt>
                <c:pt idx="4">
                  <c:v>879486</c:v>
                </c:pt>
                <c:pt idx="5">
                  <c:v>852068</c:v>
                </c:pt>
                <c:pt idx="6">
                  <c:v>861380</c:v>
                </c:pt>
                <c:pt idx="7">
                  <c:v>799317</c:v>
                </c:pt>
                <c:pt idx="8">
                  <c:v>834332</c:v>
                </c:pt>
                <c:pt idx="9">
                  <c:v>860048</c:v>
                </c:pt>
                <c:pt idx="10">
                  <c:v>823438</c:v>
                </c:pt>
                <c:pt idx="11">
                  <c:v>854947</c:v>
                </c:pt>
                <c:pt idx="12">
                  <c:v>867579</c:v>
                </c:pt>
                <c:pt idx="13">
                  <c:v>928487</c:v>
                </c:pt>
                <c:pt idx="14">
                  <c:v>913323</c:v>
                </c:pt>
                <c:pt idx="15">
                  <c:v>905706</c:v>
                </c:pt>
                <c:pt idx="16">
                  <c:v>949872</c:v>
                </c:pt>
                <c:pt idx="17">
                  <c:v>972915</c:v>
                </c:pt>
                <c:pt idx="18">
                  <c:v>997385</c:v>
                </c:pt>
                <c:pt idx="19">
                  <c:v>948040</c:v>
                </c:pt>
                <c:pt idx="20">
                  <c:v>948980</c:v>
                </c:pt>
                <c:pt idx="21">
                  <c:v>1007951</c:v>
                </c:pt>
                <c:pt idx="22">
                  <c:v>1101853</c:v>
                </c:pt>
                <c:pt idx="23">
                  <c:v>1037223</c:v>
                </c:pt>
                <c:pt idx="24">
                  <c:v>1159890</c:v>
                </c:pt>
                <c:pt idx="25">
                  <c:v>1164616</c:v>
                </c:pt>
                <c:pt idx="26">
                  <c:v>1141952</c:v>
                </c:pt>
                <c:pt idx="27">
                  <c:v>1268171</c:v>
                </c:pt>
                <c:pt idx="28">
                  <c:v>1205565</c:v>
                </c:pt>
                <c:pt idx="29">
                  <c:v>1263792</c:v>
                </c:pt>
                <c:pt idx="30">
                  <c:v>1113773</c:v>
                </c:pt>
                <c:pt idx="31">
                  <c:v>1387078</c:v>
                </c:pt>
                <c:pt idx="32">
                  <c:v>1415005</c:v>
                </c:pt>
                <c:pt idx="33">
                  <c:v>1370891</c:v>
                </c:pt>
                <c:pt idx="34">
                  <c:v>1364737</c:v>
                </c:pt>
                <c:pt idx="35">
                  <c:v>1274978</c:v>
                </c:pt>
                <c:pt idx="36">
                  <c:v>1321751</c:v>
                </c:pt>
                <c:pt idx="37">
                  <c:v>1306268</c:v>
                </c:pt>
                <c:pt idx="38">
                  <c:v>1582110</c:v>
                </c:pt>
                <c:pt idx="39">
                  <c:v>1677437</c:v>
                </c:pt>
                <c:pt idx="40">
                  <c:v>1649939</c:v>
                </c:pt>
                <c:pt idx="41">
                  <c:v>1705946</c:v>
                </c:pt>
                <c:pt idx="42">
                  <c:v>1573963</c:v>
                </c:pt>
                <c:pt idx="43">
                  <c:v>1648958</c:v>
                </c:pt>
                <c:pt idx="44">
                  <c:v>1745007</c:v>
                </c:pt>
                <c:pt idx="45">
                  <c:v>1751111</c:v>
                </c:pt>
                <c:pt idx="46">
                  <c:v>1674670</c:v>
                </c:pt>
                <c:pt idx="47">
                  <c:v>1731031</c:v>
                </c:pt>
                <c:pt idx="48">
                  <c:v>1743332</c:v>
                </c:pt>
                <c:pt idx="49">
                  <c:v>1775830</c:v>
                </c:pt>
                <c:pt idx="50">
                  <c:v>1688000</c:v>
                </c:pt>
                <c:pt idx="51">
                  <c:v>1677442</c:v>
                </c:pt>
                <c:pt idx="52">
                  <c:v>1609705</c:v>
                </c:pt>
                <c:pt idx="53">
                  <c:v>827464</c:v>
                </c:pt>
                <c:pt idx="54">
                  <c:v>1342371</c:v>
                </c:pt>
                <c:pt idx="55">
                  <c:v>1183761</c:v>
                </c:pt>
                <c:pt idx="56">
                  <c:v>1265224</c:v>
                </c:pt>
                <c:pt idx="57">
                  <c:v>1346094</c:v>
                </c:pt>
                <c:pt idx="58">
                  <c:v>1584886</c:v>
                </c:pt>
              </c:numCache>
            </c:numRef>
          </c:val>
          <c:smooth val="0"/>
          <c:extLst>
            <c:ext xmlns:c16="http://schemas.microsoft.com/office/drawing/2014/chart" uri="{C3380CC4-5D6E-409C-BE32-E72D297353CC}">
              <c16:uniqueId val="{00000002-A697-4F82-A431-45A80B962CC8}"/>
            </c:ext>
          </c:extLst>
        </c:ser>
        <c:ser>
          <c:idx val="3"/>
          <c:order val="3"/>
          <c:tx>
            <c:strRef>
              <c:f>'Graphique 1'!$E$4</c:f>
              <c:strCache>
                <c:ptCount val="1"/>
                <c:pt idx="0">
                  <c:v>Plus de 50 salariés</c:v>
                </c:pt>
              </c:strCache>
            </c:strRef>
          </c:tx>
          <c:spPr>
            <a:ln w="38100" cap="rnd">
              <a:solidFill>
                <a:srgbClr val="FFCC00"/>
              </a:solidFill>
              <a:prstDash val="solid"/>
              <a:round/>
            </a:ln>
            <a:effectLst/>
          </c:spPr>
          <c:marker>
            <c:symbol val="none"/>
          </c:marker>
          <c:cat>
            <c:numRef>
              <c:f>'Graphique 1'!$A$5:$A$64</c:f>
              <c:numCache>
                <c:formatCode>m/d/yyyy</c:formatCode>
                <c:ptCount val="60"/>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1'!$E$5:$E$64</c:f>
              <c:numCache>
                <c:formatCode>_-* #\ ##0_-;\-* #\ ##0_-;_-* "-"??_-;_-@_-</c:formatCode>
                <c:ptCount val="60"/>
                <c:pt idx="0">
                  <c:v>1179267</c:v>
                </c:pt>
                <c:pt idx="1">
                  <c:v>1203364</c:v>
                </c:pt>
                <c:pt idx="2">
                  <c:v>1225778</c:v>
                </c:pt>
                <c:pt idx="3">
                  <c:v>1266289</c:v>
                </c:pt>
                <c:pt idx="4">
                  <c:v>1284334</c:v>
                </c:pt>
                <c:pt idx="5">
                  <c:v>1304441</c:v>
                </c:pt>
                <c:pt idx="6">
                  <c:v>1300688</c:v>
                </c:pt>
                <c:pt idx="7">
                  <c:v>1265657</c:v>
                </c:pt>
                <c:pt idx="8">
                  <c:v>1231256</c:v>
                </c:pt>
                <c:pt idx="9">
                  <c:v>1228213</c:v>
                </c:pt>
                <c:pt idx="10">
                  <c:v>1230777</c:v>
                </c:pt>
                <c:pt idx="11">
                  <c:v>1262391</c:v>
                </c:pt>
                <c:pt idx="12">
                  <c:v>1281810</c:v>
                </c:pt>
                <c:pt idx="13">
                  <c:v>1326779</c:v>
                </c:pt>
                <c:pt idx="14">
                  <c:v>1368757</c:v>
                </c:pt>
                <c:pt idx="15">
                  <c:v>1167446</c:v>
                </c:pt>
                <c:pt idx="16">
                  <c:v>1646927</c:v>
                </c:pt>
                <c:pt idx="17">
                  <c:v>1648042</c:v>
                </c:pt>
                <c:pt idx="18">
                  <c:v>1670127</c:v>
                </c:pt>
                <c:pt idx="19">
                  <c:v>1737718</c:v>
                </c:pt>
                <c:pt idx="20">
                  <c:v>1662466</c:v>
                </c:pt>
                <c:pt idx="21">
                  <c:v>1685979</c:v>
                </c:pt>
                <c:pt idx="22">
                  <c:v>1721922</c:v>
                </c:pt>
                <c:pt idx="23">
                  <c:v>1725820</c:v>
                </c:pt>
                <c:pt idx="24">
                  <c:v>1862371</c:v>
                </c:pt>
                <c:pt idx="25">
                  <c:v>1851614</c:v>
                </c:pt>
                <c:pt idx="26">
                  <c:v>1904575</c:v>
                </c:pt>
                <c:pt idx="27">
                  <c:v>1942728</c:v>
                </c:pt>
                <c:pt idx="28">
                  <c:v>1825102</c:v>
                </c:pt>
                <c:pt idx="29">
                  <c:v>1893810</c:v>
                </c:pt>
                <c:pt idx="30">
                  <c:v>1914630</c:v>
                </c:pt>
                <c:pt idx="31">
                  <c:v>1994669</c:v>
                </c:pt>
                <c:pt idx="32">
                  <c:v>2234174</c:v>
                </c:pt>
                <c:pt idx="33">
                  <c:v>2323707</c:v>
                </c:pt>
                <c:pt idx="34">
                  <c:v>2110980</c:v>
                </c:pt>
                <c:pt idx="35">
                  <c:v>2111460</c:v>
                </c:pt>
                <c:pt idx="36">
                  <c:v>2088816</c:v>
                </c:pt>
                <c:pt idx="37">
                  <c:v>2141559</c:v>
                </c:pt>
                <c:pt idx="38">
                  <c:v>2228472</c:v>
                </c:pt>
                <c:pt idx="39">
                  <c:v>2315468</c:v>
                </c:pt>
                <c:pt idx="40">
                  <c:v>2322251</c:v>
                </c:pt>
                <c:pt idx="41">
                  <c:v>2340888</c:v>
                </c:pt>
                <c:pt idx="42">
                  <c:v>2301425</c:v>
                </c:pt>
                <c:pt idx="43">
                  <c:v>2346165</c:v>
                </c:pt>
                <c:pt idx="44">
                  <c:v>2453452</c:v>
                </c:pt>
                <c:pt idx="45">
                  <c:v>2486997</c:v>
                </c:pt>
                <c:pt idx="46">
                  <c:v>2504367</c:v>
                </c:pt>
                <c:pt idx="47">
                  <c:v>2563419</c:v>
                </c:pt>
                <c:pt idx="48">
                  <c:v>2499639</c:v>
                </c:pt>
                <c:pt idx="49">
                  <c:v>2534959</c:v>
                </c:pt>
                <c:pt idx="50">
                  <c:v>2531379</c:v>
                </c:pt>
                <c:pt idx="51">
                  <c:v>2491426</c:v>
                </c:pt>
                <c:pt idx="52">
                  <c:v>2573445</c:v>
                </c:pt>
                <c:pt idx="53">
                  <c:v>1554042</c:v>
                </c:pt>
                <c:pt idx="54">
                  <c:v>2246954</c:v>
                </c:pt>
                <c:pt idx="55">
                  <c:v>2223230</c:v>
                </c:pt>
                <c:pt idx="56">
                  <c:v>2331402</c:v>
                </c:pt>
                <c:pt idx="57">
                  <c:v>2396795</c:v>
                </c:pt>
                <c:pt idx="58">
                  <c:v>2600612</c:v>
                </c:pt>
              </c:numCache>
            </c:numRef>
          </c:val>
          <c:smooth val="0"/>
          <c:extLst>
            <c:ext xmlns:c16="http://schemas.microsoft.com/office/drawing/2014/chart" uri="{C3380CC4-5D6E-409C-BE32-E72D297353CC}">
              <c16:uniqueId val="{00000003-A697-4F82-A431-45A80B962CC8}"/>
            </c:ext>
          </c:extLst>
        </c:ser>
        <c:dLbls>
          <c:showLegendKey val="0"/>
          <c:showVal val="0"/>
          <c:showCatName val="0"/>
          <c:showSerName val="0"/>
          <c:showPercent val="0"/>
          <c:showBubbleSize val="0"/>
        </c:dLbls>
        <c:smooth val="0"/>
        <c:axId val="458840536"/>
        <c:axId val="458840864"/>
      </c:lineChart>
      <c:dateAx>
        <c:axId val="458840536"/>
        <c:scaling>
          <c:orientation val="minMax"/>
          <c:max val="44470"/>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1"/>
        <c:lblOffset val="0"/>
        <c:baseTimeUnit val="months"/>
        <c:majorUnit val="12"/>
        <c:majorTimeUnit val="months"/>
        <c:minorUnit val="6"/>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At val="1"/>
        <c:crossBetween val="midCat"/>
      </c:valAx>
      <c:spPr>
        <a:noFill/>
        <a:ln w="12700">
          <a:solidFill>
            <a:srgbClr val="000000"/>
          </a:solidFill>
          <a:prstDash val="solid"/>
        </a:ln>
        <a:effectLst/>
      </c:spPr>
    </c:plotArea>
    <c:legend>
      <c:legendPos val="b"/>
      <c:layout>
        <c:manualLayout>
          <c:xMode val="edge"/>
          <c:yMode val="edge"/>
          <c:x val="1.0381938772176299E-2"/>
          <c:y val="0.92834317418978907"/>
          <c:w val="0.9896180612278237"/>
          <c:h val="7.1656825810210947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2'!$B$4</c:f>
              <c:strCache>
                <c:ptCount val="1"/>
                <c:pt idx="0">
                  <c:v>Ensemble</c:v>
                </c:pt>
              </c:strCache>
            </c:strRef>
          </c:tx>
          <c:spPr>
            <a:ln w="38100" cap="rnd">
              <a:solidFill>
                <a:srgbClr val="0070C0"/>
              </a:solidFill>
              <a:prstDash val="solid"/>
              <a:round/>
            </a:ln>
            <a:effectLst/>
          </c:spPr>
          <c:marker>
            <c:symbol val="none"/>
          </c:marker>
          <c:cat>
            <c:numRef>
              <c:f>'Graphique 2'!$A$5:$A$63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2'!$B$5:$B$63</c:f>
              <c:numCache>
                <c:formatCode>General</c:formatCode>
                <c:ptCount val="59"/>
                <c:pt idx="0">
                  <c:v>73.900000000000006</c:v>
                </c:pt>
                <c:pt idx="1">
                  <c:v>74.099999999999994</c:v>
                </c:pt>
                <c:pt idx="2">
                  <c:v>74.2</c:v>
                </c:pt>
                <c:pt idx="3">
                  <c:v>74.2</c:v>
                </c:pt>
                <c:pt idx="4">
                  <c:v>73.599999999999994</c:v>
                </c:pt>
                <c:pt idx="5">
                  <c:v>74.400000000000006</c:v>
                </c:pt>
                <c:pt idx="6">
                  <c:v>74.3</c:v>
                </c:pt>
                <c:pt idx="7">
                  <c:v>76.2</c:v>
                </c:pt>
                <c:pt idx="8">
                  <c:v>78.400000000000006</c:v>
                </c:pt>
                <c:pt idx="9">
                  <c:v>79.5</c:v>
                </c:pt>
                <c:pt idx="10">
                  <c:v>80.3</c:v>
                </c:pt>
                <c:pt idx="11">
                  <c:v>80.7</c:v>
                </c:pt>
                <c:pt idx="12">
                  <c:v>79.8</c:v>
                </c:pt>
                <c:pt idx="13">
                  <c:v>79.3</c:v>
                </c:pt>
                <c:pt idx="14">
                  <c:v>80.400000000000006</c:v>
                </c:pt>
                <c:pt idx="15">
                  <c:v>79.599999999999994</c:v>
                </c:pt>
                <c:pt idx="16">
                  <c:v>81.400000000000006</c:v>
                </c:pt>
                <c:pt idx="17">
                  <c:v>81.099999999999994</c:v>
                </c:pt>
                <c:pt idx="18">
                  <c:v>82.5</c:v>
                </c:pt>
                <c:pt idx="19">
                  <c:v>82.9</c:v>
                </c:pt>
                <c:pt idx="20">
                  <c:v>83.5</c:v>
                </c:pt>
                <c:pt idx="21">
                  <c:v>84.2</c:v>
                </c:pt>
                <c:pt idx="22">
                  <c:v>85.6</c:v>
                </c:pt>
                <c:pt idx="23">
                  <c:v>85.5</c:v>
                </c:pt>
                <c:pt idx="24">
                  <c:v>86.5</c:v>
                </c:pt>
                <c:pt idx="25">
                  <c:v>86.3</c:v>
                </c:pt>
                <c:pt idx="26">
                  <c:v>87.3</c:v>
                </c:pt>
                <c:pt idx="27">
                  <c:v>86.8</c:v>
                </c:pt>
                <c:pt idx="28">
                  <c:v>87.3</c:v>
                </c:pt>
                <c:pt idx="29">
                  <c:v>87.1</c:v>
                </c:pt>
                <c:pt idx="30">
                  <c:v>88.2</c:v>
                </c:pt>
                <c:pt idx="31">
                  <c:v>87.9</c:v>
                </c:pt>
                <c:pt idx="32">
                  <c:v>87.9</c:v>
                </c:pt>
                <c:pt idx="33">
                  <c:v>88.1</c:v>
                </c:pt>
                <c:pt idx="34">
                  <c:v>89.2</c:v>
                </c:pt>
                <c:pt idx="35">
                  <c:v>87.8</c:v>
                </c:pt>
                <c:pt idx="36">
                  <c:v>88</c:v>
                </c:pt>
                <c:pt idx="37">
                  <c:v>86.7</c:v>
                </c:pt>
                <c:pt idx="38">
                  <c:v>88.1</c:v>
                </c:pt>
                <c:pt idx="39">
                  <c:v>87.5</c:v>
                </c:pt>
                <c:pt idx="40">
                  <c:v>86.1</c:v>
                </c:pt>
                <c:pt idx="41">
                  <c:v>85.3</c:v>
                </c:pt>
                <c:pt idx="42">
                  <c:v>84.7</c:v>
                </c:pt>
                <c:pt idx="43">
                  <c:v>84.5</c:v>
                </c:pt>
                <c:pt idx="44">
                  <c:v>84.5</c:v>
                </c:pt>
                <c:pt idx="45">
                  <c:v>84.6</c:v>
                </c:pt>
                <c:pt idx="46">
                  <c:v>84</c:v>
                </c:pt>
                <c:pt idx="47">
                  <c:v>84.1</c:v>
                </c:pt>
                <c:pt idx="48">
                  <c:v>83.9</c:v>
                </c:pt>
                <c:pt idx="49">
                  <c:v>84.7</c:v>
                </c:pt>
                <c:pt idx="50">
                  <c:v>83.9</c:v>
                </c:pt>
                <c:pt idx="51">
                  <c:v>84.3</c:v>
                </c:pt>
                <c:pt idx="52">
                  <c:v>83.9</c:v>
                </c:pt>
                <c:pt idx="53">
                  <c:v>82.6</c:v>
                </c:pt>
                <c:pt idx="54">
                  <c:v>82.7</c:v>
                </c:pt>
                <c:pt idx="55">
                  <c:v>83.1</c:v>
                </c:pt>
                <c:pt idx="56">
                  <c:v>82.9</c:v>
                </c:pt>
                <c:pt idx="57">
                  <c:v>80.900000000000006</c:v>
                </c:pt>
                <c:pt idx="58">
                  <c:v>82.3</c:v>
                </c:pt>
              </c:numCache>
            </c:numRef>
          </c:val>
          <c:smooth val="0"/>
          <c:extLst>
            <c:ext xmlns:c16="http://schemas.microsoft.com/office/drawing/2014/chart" uri="{C3380CC4-5D6E-409C-BE32-E72D297353CC}">
              <c16:uniqueId val="{00000000-4188-4A95-9A1A-9B790753F7FC}"/>
            </c:ext>
          </c:extLst>
        </c:ser>
        <c:dLbls>
          <c:showLegendKey val="0"/>
          <c:showVal val="0"/>
          <c:showCatName val="0"/>
          <c:showSerName val="0"/>
          <c:showPercent val="0"/>
          <c:showBubbleSize val="0"/>
        </c:dLbls>
        <c:smooth val="0"/>
        <c:axId val="458840536"/>
        <c:axId val="458840864"/>
      </c:lineChart>
      <c:dateAx>
        <c:axId val="458840536"/>
        <c:scaling>
          <c:orientation val="minMax"/>
          <c:max val="44470"/>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max val="100"/>
          <c:min val="6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3'!$B$4</c:f>
              <c:strCache>
                <c:ptCount val="1"/>
                <c:pt idx="0">
                  <c:v>Ensemble</c:v>
                </c:pt>
              </c:strCache>
            </c:strRef>
          </c:tx>
          <c:spPr>
            <a:ln w="38100" cap="rnd">
              <a:solidFill>
                <a:srgbClr val="0070C0"/>
              </a:solidFill>
              <a:prstDash val="solid"/>
              <a:round/>
            </a:ln>
            <a:effectLst/>
          </c:spPr>
          <c:marker>
            <c:symbol val="none"/>
          </c:marker>
          <c:cat>
            <c:numRef>
              <c:f>'Graphique 3'!$A$5:$A$63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3'!$B$5:$B$63</c:f>
              <c:numCache>
                <c:formatCode>_-* #\ ##0_-;\-* #\ ##0_-;_-* "-"??_-;_-@_-</c:formatCode>
                <c:ptCount val="59"/>
                <c:pt idx="0">
                  <c:v>2733270</c:v>
                </c:pt>
                <c:pt idx="1">
                  <c:v>2764707</c:v>
                </c:pt>
                <c:pt idx="2">
                  <c:v>2893494</c:v>
                </c:pt>
                <c:pt idx="3">
                  <c:v>2893288</c:v>
                </c:pt>
                <c:pt idx="4">
                  <c:v>2861981</c:v>
                </c:pt>
                <c:pt idx="5">
                  <c:v>2870893</c:v>
                </c:pt>
                <c:pt idx="6">
                  <c:v>2912121</c:v>
                </c:pt>
                <c:pt idx="7">
                  <c:v>2757551</c:v>
                </c:pt>
                <c:pt idx="8">
                  <c:v>2832431</c:v>
                </c:pt>
                <c:pt idx="9">
                  <c:v>2826314</c:v>
                </c:pt>
                <c:pt idx="10">
                  <c:v>2790461</c:v>
                </c:pt>
                <c:pt idx="11">
                  <c:v>2891860</c:v>
                </c:pt>
                <c:pt idx="12">
                  <c:v>2915096</c:v>
                </c:pt>
                <c:pt idx="13">
                  <c:v>3003581</c:v>
                </c:pt>
                <c:pt idx="14">
                  <c:v>2979665</c:v>
                </c:pt>
                <c:pt idx="15">
                  <c:v>2863217</c:v>
                </c:pt>
                <c:pt idx="16">
                  <c:v>3222280</c:v>
                </c:pt>
                <c:pt idx="17">
                  <c:v>3307088</c:v>
                </c:pt>
                <c:pt idx="18">
                  <c:v>3450705</c:v>
                </c:pt>
                <c:pt idx="19">
                  <c:v>3481020</c:v>
                </c:pt>
                <c:pt idx="20">
                  <c:v>3363081</c:v>
                </c:pt>
                <c:pt idx="21">
                  <c:v>3458588</c:v>
                </c:pt>
                <c:pt idx="22">
                  <c:v>3595751</c:v>
                </c:pt>
                <c:pt idx="23">
                  <c:v>3533075</c:v>
                </c:pt>
                <c:pt idx="24">
                  <c:v>4008333</c:v>
                </c:pt>
                <c:pt idx="25">
                  <c:v>4121471</c:v>
                </c:pt>
                <c:pt idx="26">
                  <c:v>4107339</c:v>
                </c:pt>
                <c:pt idx="27">
                  <c:v>4215771</c:v>
                </c:pt>
                <c:pt idx="28">
                  <c:v>4141406</c:v>
                </c:pt>
                <c:pt idx="29">
                  <c:v>4195955</c:v>
                </c:pt>
                <c:pt idx="30">
                  <c:v>3992176</c:v>
                </c:pt>
                <c:pt idx="31">
                  <c:v>4348500</c:v>
                </c:pt>
                <c:pt idx="32">
                  <c:v>4855022</c:v>
                </c:pt>
                <c:pt idx="33">
                  <c:v>4753900</c:v>
                </c:pt>
                <c:pt idx="34">
                  <c:v>4988390</c:v>
                </c:pt>
                <c:pt idx="35">
                  <c:v>4841903</c:v>
                </c:pt>
                <c:pt idx="36">
                  <c:v>5013230</c:v>
                </c:pt>
                <c:pt idx="37">
                  <c:v>4916113</c:v>
                </c:pt>
                <c:pt idx="38">
                  <c:v>5348178</c:v>
                </c:pt>
                <c:pt idx="39">
                  <c:v>5575830</c:v>
                </c:pt>
                <c:pt idx="40">
                  <c:v>5647492</c:v>
                </c:pt>
                <c:pt idx="41">
                  <c:v>5655493</c:v>
                </c:pt>
                <c:pt idx="42">
                  <c:v>5455371</c:v>
                </c:pt>
                <c:pt idx="43">
                  <c:v>5648183</c:v>
                </c:pt>
                <c:pt idx="44">
                  <c:v>5900530</c:v>
                </c:pt>
                <c:pt idx="45">
                  <c:v>5924932</c:v>
                </c:pt>
                <c:pt idx="46">
                  <c:v>5894726</c:v>
                </c:pt>
                <c:pt idx="47">
                  <c:v>5986793</c:v>
                </c:pt>
                <c:pt idx="48">
                  <c:v>6013184</c:v>
                </c:pt>
                <c:pt idx="49">
                  <c:v>6193162</c:v>
                </c:pt>
                <c:pt idx="50">
                  <c:v>6083707</c:v>
                </c:pt>
                <c:pt idx="51">
                  <c:v>6099417</c:v>
                </c:pt>
                <c:pt idx="52">
                  <c:v>5821480</c:v>
                </c:pt>
                <c:pt idx="53">
                  <c:v>3262613</c:v>
                </c:pt>
                <c:pt idx="54">
                  <c:v>4887424</c:v>
                </c:pt>
                <c:pt idx="55">
                  <c:v>4701182</c:v>
                </c:pt>
                <c:pt idx="56">
                  <c:v>4764975</c:v>
                </c:pt>
                <c:pt idx="57">
                  <c:v>4916134</c:v>
                </c:pt>
                <c:pt idx="58">
                  <c:v>5961030</c:v>
                </c:pt>
              </c:numCache>
            </c:numRef>
          </c:val>
          <c:smooth val="0"/>
          <c:extLst>
            <c:ext xmlns:c16="http://schemas.microsoft.com/office/drawing/2014/chart" uri="{C3380CC4-5D6E-409C-BE32-E72D297353CC}">
              <c16:uniqueId val="{00000000-3C09-48C3-BF5F-D924CD7B3A84}"/>
            </c:ext>
          </c:extLst>
        </c:ser>
        <c:ser>
          <c:idx val="1"/>
          <c:order val="1"/>
          <c:tx>
            <c:strRef>
              <c:f>'Graphique 3'!$C$4</c:f>
              <c:strCache>
                <c:ptCount val="1"/>
                <c:pt idx="0">
                  <c:v>Moins de 10 salariés</c:v>
                </c:pt>
              </c:strCache>
            </c:strRef>
          </c:tx>
          <c:spPr>
            <a:ln w="38100" cap="rnd">
              <a:solidFill>
                <a:srgbClr val="FF6600"/>
              </a:solidFill>
              <a:prstDash val="solid"/>
              <a:round/>
            </a:ln>
            <a:effectLst/>
          </c:spPr>
          <c:marker>
            <c:symbol val="none"/>
          </c:marker>
          <c:cat>
            <c:numRef>
              <c:f>'Graphique 3'!$A$5:$A$63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3'!$C$5:$C$63</c:f>
              <c:numCache>
                <c:formatCode>_-* #\ ##0_-;\-* #\ ##0_-;_-* "-"??_-;_-@_-</c:formatCode>
                <c:ptCount val="59"/>
                <c:pt idx="0">
                  <c:v>899910</c:v>
                </c:pt>
                <c:pt idx="1">
                  <c:v>893422</c:v>
                </c:pt>
                <c:pt idx="2">
                  <c:v>936688</c:v>
                </c:pt>
                <c:pt idx="3">
                  <c:v>915353</c:v>
                </c:pt>
                <c:pt idx="4">
                  <c:v>794643</c:v>
                </c:pt>
                <c:pt idx="5">
                  <c:v>826098</c:v>
                </c:pt>
                <c:pt idx="6">
                  <c:v>805170</c:v>
                </c:pt>
                <c:pt idx="7">
                  <c:v>736118</c:v>
                </c:pt>
                <c:pt idx="8">
                  <c:v>765732</c:v>
                </c:pt>
                <c:pt idx="9">
                  <c:v>742533</c:v>
                </c:pt>
                <c:pt idx="10">
                  <c:v>779158</c:v>
                </c:pt>
                <c:pt idx="11">
                  <c:v>823667</c:v>
                </c:pt>
                <c:pt idx="12">
                  <c:v>836234</c:v>
                </c:pt>
                <c:pt idx="13">
                  <c:v>845863</c:v>
                </c:pt>
                <c:pt idx="14">
                  <c:v>831194</c:v>
                </c:pt>
                <c:pt idx="15">
                  <c:v>851884</c:v>
                </c:pt>
                <c:pt idx="16">
                  <c:v>767455</c:v>
                </c:pt>
                <c:pt idx="17">
                  <c:v>812362</c:v>
                </c:pt>
                <c:pt idx="18">
                  <c:v>851183</c:v>
                </c:pt>
                <c:pt idx="19">
                  <c:v>883764</c:v>
                </c:pt>
                <c:pt idx="20">
                  <c:v>855146</c:v>
                </c:pt>
                <c:pt idx="21">
                  <c:v>850268</c:v>
                </c:pt>
                <c:pt idx="22">
                  <c:v>848738</c:v>
                </c:pt>
                <c:pt idx="23">
                  <c:v>853446</c:v>
                </c:pt>
                <c:pt idx="24">
                  <c:v>988431</c:v>
                </c:pt>
                <c:pt idx="25">
                  <c:v>1113533</c:v>
                </c:pt>
                <c:pt idx="26">
                  <c:v>1139692</c:v>
                </c:pt>
                <c:pt idx="27">
                  <c:v>1145521</c:v>
                </c:pt>
                <c:pt idx="28">
                  <c:v>1090113</c:v>
                </c:pt>
                <c:pt idx="29">
                  <c:v>1074461</c:v>
                </c:pt>
                <c:pt idx="30">
                  <c:v>993705</c:v>
                </c:pt>
                <c:pt idx="31">
                  <c:v>1114393</c:v>
                </c:pt>
                <c:pt idx="32">
                  <c:v>1245411</c:v>
                </c:pt>
                <c:pt idx="33">
                  <c:v>1160215</c:v>
                </c:pt>
                <c:pt idx="34">
                  <c:v>1379846</c:v>
                </c:pt>
                <c:pt idx="35">
                  <c:v>1392130</c:v>
                </c:pt>
                <c:pt idx="36">
                  <c:v>1582959</c:v>
                </c:pt>
                <c:pt idx="37">
                  <c:v>1432658</c:v>
                </c:pt>
                <c:pt idx="38">
                  <c:v>1488906</c:v>
                </c:pt>
                <c:pt idx="39">
                  <c:v>1506386</c:v>
                </c:pt>
                <c:pt idx="40">
                  <c:v>1671591</c:v>
                </c:pt>
                <c:pt idx="41">
                  <c:v>1611581</c:v>
                </c:pt>
                <c:pt idx="42">
                  <c:v>1578066</c:v>
                </c:pt>
                <c:pt idx="43">
                  <c:v>1638774</c:v>
                </c:pt>
                <c:pt idx="44">
                  <c:v>1714398</c:v>
                </c:pt>
                <c:pt idx="45">
                  <c:v>1687253</c:v>
                </c:pt>
                <c:pt idx="46">
                  <c:v>1696198</c:v>
                </c:pt>
                <c:pt idx="47">
                  <c:v>1731104</c:v>
                </c:pt>
                <c:pt idx="48">
                  <c:v>1790485</c:v>
                </c:pt>
                <c:pt idx="49">
                  <c:v>1856793</c:v>
                </c:pt>
                <c:pt idx="50">
                  <c:v>1914277</c:v>
                </c:pt>
                <c:pt idx="51">
                  <c:v>1916766</c:v>
                </c:pt>
                <c:pt idx="52">
                  <c:v>1492412</c:v>
                </c:pt>
                <c:pt idx="53">
                  <c:v>716675</c:v>
                </c:pt>
                <c:pt idx="54">
                  <c:v>1327644</c:v>
                </c:pt>
                <c:pt idx="55">
                  <c:v>1206927</c:v>
                </c:pt>
                <c:pt idx="56">
                  <c:v>1181473</c:v>
                </c:pt>
                <c:pt idx="57">
                  <c:v>1212795</c:v>
                </c:pt>
                <c:pt idx="58">
                  <c:v>1829543</c:v>
                </c:pt>
              </c:numCache>
            </c:numRef>
          </c:val>
          <c:smooth val="0"/>
          <c:extLst>
            <c:ext xmlns:c16="http://schemas.microsoft.com/office/drawing/2014/chart" uri="{C3380CC4-5D6E-409C-BE32-E72D297353CC}">
              <c16:uniqueId val="{00000001-3C09-48C3-BF5F-D924CD7B3A84}"/>
            </c:ext>
          </c:extLst>
        </c:ser>
        <c:ser>
          <c:idx val="2"/>
          <c:order val="2"/>
          <c:tx>
            <c:strRef>
              <c:f>'Graphique 3'!$D$4</c:f>
              <c:strCache>
                <c:ptCount val="1"/>
                <c:pt idx="0">
                  <c:v>10 à 49 salariés</c:v>
                </c:pt>
              </c:strCache>
            </c:strRef>
          </c:tx>
          <c:spPr>
            <a:ln w="38100" cap="rnd">
              <a:solidFill>
                <a:srgbClr val="00B050"/>
              </a:solidFill>
              <a:prstDash val="sysDash"/>
              <a:round/>
            </a:ln>
            <a:effectLst/>
          </c:spPr>
          <c:marker>
            <c:symbol val="none"/>
          </c:marker>
          <c:cat>
            <c:numRef>
              <c:f>'Graphique 3'!$A$5:$A$63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3'!$D$5:$D$63</c:f>
              <c:numCache>
                <c:formatCode>_-* #\ ##0_-;\-* #\ ##0_-;_-* "-"??_-;_-@_-</c:formatCode>
                <c:ptCount val="59"/>
                <c:pt idx="0">
                  <c:v>722538</c:v>
                </c:pt>
                <c:pt idx="1">
                  <c:v>738227</c:v>
                </c:pt>
                <c:pt idx="2">
                  <c:v>783027</c:v>
                </c:pt>
                <c:pt idx="3">
                  <c:v>794563</c:v>
                </c:pt>
                <c:pt idx="4">
                  <c:v>834829</c:v>
                </c:pt>
                <c:pt idx="5">
                  <c:v>797961</c:v>
                </c:pt>
                <c:pt idx="6">
                  <c:v>824152</c:v>
                </c:pt>
                <c:pt idx="7">
                  <c:v>795926</c:v>
                </c:pt>
                <c:pt idx="8">
                  <c:v>803706</c:v>
                </c:pt>
                <c:pt idx="9">
                  <c:v>829379</c:v>
                </c:pt>
                <c:pt idx="10">
                  <c:v>784681</c:v>
                </c:pt>
                <c:pt idx="11">
                  <c:v>819194</c:v>
                </c:pt>
                <c:pt idx="12">
                  <c:v>811628</c:v>
                </c:pt>
                <c:pt idx="13">
                  <c:v>862802</c:v>
                </c:pt>
                <c:pt idx="14">
                  <c:v>837720</c:v>
                </c:pt>
                <c:pt idx="15">
                  <c:v>850168</c:v>
                </c:pt>
                <c:pt idx="16">
                  <c:v>893296</c:v>
                </c:pt>
                <c:pt idx="17">
                  <c:v>893498</c:v>
                </c:pt>
                <c:pt idx="18">
                  <c:v>972940</c:v>
                </c:pt>
                <c:pt idx="19">
                  <c:v>931105</c:v>
                </c:pt>
                <c:pt idx="20">
                  <c:v>881183</c:v>
                </c:pt>
                <c:pt idx="21">
                  <c:v>948527</c:v>
                </c:pt>
                <c:pt idx="22">
                  <c:v>1055324</c:v>
                </c:pt>
                <c:pt idx="23">
                  <c:v>1036466</c:v>
                </c:pt>
                <c:pt idx="24">
                  <c:v>1139433</c:v>
                </c:pt>
                <c:pt idx="25">
                  <c:v>1151903</c:v>
                </c:pt>
                <c:pt idx="26">
                  <c:v>1100436</c:v>
                </c:pt>
                <c:pt idx="27">
                  <c:v>1211578</c:v>
                </c:pt>
                <c:pt idx="28">
                  <c:v>1181717</c:v>
                </c:pt>
                <c:pt idx="29">
                  <c:v>1240571</c:v>
                </c:pt>
                <c:pt idx="30">
                  <c:v>1105123</c:v>
                </c:pt>
                <c:pt idx="31">
                  <c:v>1325403</c:v>
                </c:pt>
                <c:pt idx="32">
                  <c:v>1400345</c:v>
                </c:pt>
                <c:pt idx="33">
                  <c:v>1324816</c:v>
                </c:pt>
                <c:pt idx="34">
                  <c:v>1417362</c:v>
                </c:pt>
                <c:pt idx="35">
                  <c:v>1288240</c:v>
                </c:pt>
                <c:pt idx="36">
                  <c:v>1325628</c:v>
                </c:pt>
                <c:pt idx="37">
                  <c:v>1322006</c:v>
                </c:pt>
                <c:pt idx="38">
                  <c:v>1594983</c:v>
                </c:pt>
                <c:pt idx="39">
                  <c:v>1701255</c:v>
                </c:pt>
                <c:pt idx="40">
                  <c:v>1649427</c:v>
                </c:pt>
                <c:pt idx="41">
                  <c:v>1703251</c:v>
                </c:pt>
                <c:pt idx="42">
                  <c:v>1581281</c:v>
                </c:pt>
                <c:pt idx="43">
                  <c:v>1659889</c:v>
                </c:pt>
                <c:pt idx="44">
                  <c:v>1741649</c:v>
                </c:pt>
                <c:pt idx="45">
                  <c:v>1753003</c:v>
                </c:pt>
                <c:pt idx="46">
                  <c:v>1680233</c:v>
                </c:pt>
                <c:pt idx="47">
                  <c:v>1724562</c:v>
                </c:pt>
                <c:pt idx="48">
                  <c:v>1726439</c:v>
                </c:pt>
                <c:pt idx="49">
                  <c:v>1780227</c:v>
                </c:pt>
                <c:pt idx="50">
                  <c:v>1663292</c:v>
                </c:pt>
                <c:pt idx="51">
                  <c:v>1681912</c:v>
                </c:pt>
                <c:pt idx="52">
                  <c:v>1673909</c:v>
                </c:pt>
                <c:pt idx="53">
                  <c:v>900659</c:v>
                </c:pt>
                <c:pt idx="54">
                  <c:v>1308000</c:v>
                </c:pt>
                <c:pt idx="55">
                  <c:v>1222629</c:v>
                </c:pt>
                <c:pt idx="56">
                  <c:v>1241929</c:v>
                </c:pt>
                <c:pt idx="57">
                  <c:v>1305929</c:v>
                </c:pt>
                <c:pt idx="58">
                  <c:v>1545158</c:v>
                </c:pt>
              </c:numCache>
            </c:numRef>
          </c:val>
          <c:smooth val="0"/>
          <c:extLst>
            <c:ext xmlns:c16="http://schemas.microsoft.com/office/drawing/2014/chart" uri="{C3380CC4-5D6E-409C-BE32-E72D297353CC}">
              <c16:uniqueId val="{00000002-3C09-48C3-BF5F-D924CD7B3A84}"/>
            </c:ext>
          </c:extLst>
        </c:ser>
        <c:ser>
          <c:idx val="3"/>
          <c:order val="3"/>
          <c:tx>
            <c:strRef>
              <c:f>'Graphique 3'!$E$4</c:f>
              <c:strCache>
                <c:ptCount val="1"/>
                <c:pt idx="0">
                  <c:v>Plus de 50 salariés</c:v>
                </c:pt>
              </c:strCache>
            </c:strRef>
          </c:tx>
          <c:spPr>
            <a:ln w="38100" cap="rnd">
              <a:solidFill>
                <a:srgbClr val="FFCC00"/>
              </a:solidFill>
              <a:prstDash val="solid"/>
              <a:round/>
            </a:ln>
            <a:effectLst/>
          </c:spPr>
          <c:marker>
            <c:symbol val="none"/>
          </c:marker>
          <c:cat>
            <c:numRef>
              <c:f>'Graphique 3'!$A$5:$A$63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3'!$E$5:$E$63</c:f>
              <c:numCache>
                <c:formatCode>_-* #\ ##0_-;\-* #\ ##0_-;_-* "-"??_-;_-@_-</c:formatCode>
                <c:ptCount val="59"/>
                <c:pt idx="0">
                  <c:v>1110822</c:v>
                </c:pt>
                <c:pt idx="1">
                  <c:v>1133058</c:v>
                </c:pt>
                <c:pt idx="2">
                  <c:v>1173779</c:v>
                </c:pt>
                <c:pt idx="3">
                  <c:v>1183372</c:v>
                </c:pt>
                <c:pt idx="4">
                  <c:v>1232510</c:v>
                </c:pt>
                <c:pt idx="5">
                  <c:v>1246835</c:v>
                </c:pt>
                <c:pt idx="6">
                  <c:v>1282799</c:v>
                </c:pt>
                <c:pt idx="7">
                  <c:v>1225507</c:v>
                </c:pt>
                <c:pt idx="8">
                  <c:v>1262994</c:v>
                </c:pt>
                <c:pt idx="9">
                  <c:v>1254402</c:v>
                </c:pt>
                <c:pt idx="10">
                  <c:v>1226622</c:v>
                </c:pt>
                <c:pt idx="11">
                  <c:v>1249000</c:v>
                </c:pt>
                <c:pt idx="12">
                  <c:v>1267234</c:v>
                </c:pt>
                <c:pt idx="13">
                  <c:v>1294916</c:v>
                </c:pt>
                <c:pt idx="14">
                  <c:v>1310751</c:v>
                </c:pt>
                <c:pt idx="15">
                  <c:v>1161166</c:v>
                </c:pt>
                <c:pt idx="16">
                  <c:v>1561529</c:v>
                </c:pt>
                <c:pt idx="17">
                  <c:v>1601228</c:v>
                </c:pt>
                <c:pt idx="18">
                  <c:v>1626581</c:v>
                </c:pt>
                <c:pt idx="19">
                  <c:v>1666152</c:v>
                </c:pt>
                <c:pt idx="20">
                  <c:v>1626752</c:v>
                </c:pt>
                <c:pt idx="21">
                  <c:v>1659793</c:v>
                </c:pt>
                <c:pt idx="22">
                  <c:v>1691690</c:v>
                </c:pt>
                <c:pt idx="23">
                  <c:v>1643162</c:v>
                </c:pt>
                <c:pt idx="24">
                  <c:v>1880469</c:v>
                </c:pt>
                <c:pt idx="25">
                  <c:v>1856035</c:v>
                </c:pt>
                <c:pt idx="26">
                  <c:v>1867211</c:v>
                </c:pt>
                <c:pt idx="27">
                  <c:v>1858672</c:v>
                </c:pt>
                <c:pt idx="28">
                  <c:v>1869577</c:v>
                </c:pt>
                <c:pt idx="29">
                  <c:v>1880923</c:v>
                </c:pt>
                <c:pt idx="30">
                  <c:v>1893348</c:v>
                </c:pt>
                <c:pt idx="31">
                  <c:v>1908704</c:v>
                </c:pt>
                <c:pt idx="32">
                  <c:v>2209265</c:v>
                </c:pt>
                <c:pt idx="33">
                  <c:v>2268868</c:v>
                </c:pt>
                <c:pt idx="34">
                  <c:v>2191182</c:v>
                </c:pt>
                <c:pt idx="35">
                  <c:v>2161533</c:v>
                </c:pt>
                <c:pt idx="36">
                  <c:v>2104643</c:v>
                </c:pt>
                <c:pt idx="37">
                  <c:v>2161449</c:v>
                </c:pt>
                <c:pt idx="38">
                  <c:v>2264289</c:v>
                </c:pt>
                <c:pt idx="39">
                  <c:v>2368189</c:v>
                </c:pt>
                <c:pt idx="40">
                  <c:v>2326474</c:v>
                </c:pt>
                <c:pt idx="41">
                  <c:v>2340661</c:v>
                </c:pt>
                <c:pt idx="42">
                  <c:v>2296024</c:v>
                </c:pt>
                <c:pt idx="43">
                  <c:v>2349521</c:v>
                </c:pt>
                <c:pt idx="44">
                  <c:v>2444483</c:v>
                </c:pt>
                <c:pt idx="45">
                  <c:v>2484675</c:v>
                </c:pt>
                <c:pt idx="46">
                  <c:v>2518295</c:v>
                </c:pt>
                <c:pt idx="47">
                  <c:v>2531127</c:v>
                </c:pt>
                <c:pt idx="48">
                  <c:v>2496259</c:v>
                </c:pt>
                <c:pt idx="49">
                  <c:v>2556142</c:v>
                </c:pt>
                <c:pt idx="50">
                  <c:v>2506138</c:v>
                </c:pt>
                <c:pt idx="51">
                  <c:v>2500739</c:v>
                </c:pt>
                <c:pt idx="52">
                  <c:v>2655158</c:v>
                </c:pt>
                <c:pt idx="53">
                  <c:v>1645279</c:v>
                </c:pt>
                <c:pt idx="54">
                  <c:v>2251780</c:v>
                </c:pt>
                <c:pt idx="55">
                  <c:v>2271626</c:v>
                </c:pt>
                <c:pt idx="56">
                  <c:v>2341572</c:v>
                </c:pt>
                <c:pt idx="57">
                  <c:v>2397410</c:v>
                </c:pt>
                <c:pt idx="58">
                  <c:v>2586330</c:v>
                </c:pt>
              </c:numCache>
            </c:numRef>
          </c:val>
          <c:smooth val="0"/>
          <c:extLst>
            <c:ext xmlns:c16="http://schemas.microsoft.com/office/drawing/2014/chart" uri="{C3380CC4-5D6E-409C-BE32-E72D297353CC}">
              <c16:uniqueId val="{00000003-3C09-48C3-BF5F-D924CD7B3A84}"/>
            </c:ext>
          </c:extLst>
        </c:ser>
        <c:dLbls>
          <c:showLegendKey val="0"/>
          <c:showVal val="0"/>
          <c:showCatName val="0"/>
          <c:showSerName val="0"/>
          <c:showPercent val="0"/>
          <c:showBubbleSize val="0"/>
        </c:dLbls>
        <c:smooth val="0"/>
        <c:axId val="458840536"/>
        <c:axId val="458840864"/>
      </c:lineChart>
      <c:dateAx>
        <c:axId val="458840536"/>
        <c:scaling>
          <c:orientation val="minMax"/>
          <c:max val="44470"/>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legend>
      <c:legendPos val="b"/>
      <c:layout>
        <c:manualLayout>
          <c:xMode val="edge"/>
          <c:yMode val="edge"/>
          <c:x val="1.5077731543182236E-2"/>
          <c:y val="0.92676864820328198"/>
          <c:w val="0.9734091039907341"/>
          <c:h val="7.1034961474057051E-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4'!$C$4</c:f>
              <c:strCache>
                <c:ptCount val="1"/>
                <c:pt idx="0">
                  <c:v>CDD arrivés à terme de moins d'un mois</c:v>
                </c:pt>
              </c:strCache>
            </c:strRef>
          </c:tx>
          <c:spPr>
            <a:solidFill>
              <a:srgbClr val="0070C0"/>
            </a:solidFill>
            <a:ln w="12700">
              <a:solidFill>
                <a:srgbClr val="000000"/>
              </a:solidFill>
              <a:prstDash val="solid"/>
            </a:ln>
            <a:effectLst/>
          </c:spPr>
          <c:invertIfNegative val="0"/>
          <c:cat>
            <c:numRef>
              <c:f>'Graphique 4'!$A$5:$A$58</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4'!$C$5:$C$63</c:f>
              <c:numCache>
                <c:formatCode>_-* #\ ##0_-;\-* #\ ##0_-;_-* "-"??_-;_-@_-</c:formatCode>
                <c:ptCount val="59"/>
                <c:pt idx="0">
                  <c:v>1379324</c:v>
                </c:pt>
                <c:pt idx="1">
                  <c:v>1398332</c:v>
                </c:pt>
                <c:pt idx="2">
                  <c:v>1465195</c:v>
                </c:pt>
                <c:pt idx="3">
                  <c:v>1530783</c:v>
                </c:pt>
                <c:pt idx="4">
                  <c:v>1408025</c:v>
                </c:pt>
                <c:pt idx="5">
                  <c:v>1430403</c:v>
                </c:pt>
                <c:pt idx="6">
                  <c:v>1460534</c:v>
                </c:pt>
                <c:pt idx="7">
                  <c:v>1449597</c:v>
                </c:pt>
                <c:pt idx="8">
                  <c:v>1573079</c:v>
                </c:pt>
                <c:pt idx="9">
                  <c:v>1605417</c:v>
                </c:pt>
                <c:pt idx="10">
                  <c:v>1604254</c:v>
                </c:pt>
                <c:pt idx="11">
                  <c:v>1674872</c:v>
                </c:pt>
                <c:pt idx="12">
                  <c:v>1669975</c:v>
                </c:pt>
                <c:pt idx="13">
                  <c:v>1749115</c:v>
                </c:pt>
                <c:pt idx="14">
                  <c:v>1788374</c:v>
                </c:pt>
                <c:pt idx="15">
                  <c:v>1663970</c:v>
                </c:pt>
                <c:pt idx="16">
                  <c:v>1932621</c:v>
                </c:pt>
                <c:pt idx="17">
                  <c:v>1976693</c:v>
                </c:pt>
                <c:pt idx="18">
                  <c:v>2149823</c:v>
                </c:pt>
                <c:pt idx="19">
                  <c:v>2213892</c:v>
                </c:pt>
                <c:pt idx="20">
                  <c:v>2082301</c:v>
                </c:pt>
                <c:pt idx="21">
                  <c:v>2205297</c:v>
                </c:pt>
                <c:pt idx="22">
                  <c:v>2395465</c:v>
                </c:pt>
                <c:pt idx="23">
                  <c:v>2384592</c:v>
                </c:pt>
                <c:pt idx="24">
                  <c:v>2668695</c:v>
                </c:pt>
                <c:pt idx="25">
                  <c:v>2791844</c:v>
                </c:pt>
                <c:pt idx="26">
                  <c:v>2862839</c:v>
                </c:pt>
                <c:pt idx="27">
                  <c:v>3064621</c:v>
                </c:pt>
                <c:pt idx="28">
                  <c:v>2815607</c:v>
                </c:pt>
                <c:pt idx="29">
                  <c:v>2889111</c:v>
                </c:pt>
                <c:pt idx="30">
                  <c:v>2818068</c:v>
                </c:pt>
                <c:pt idx="31">
                  <c:v>3207233</c:v>
                </c:pt>
                <c:pt idx="32">
                  <c:v>3441138</c:v>
                </c:pt>
                <c:pt idx="33">
                  <c:v>3411648</c:v>
                </c:pt>
                <c:pt idx="34">
                  <c:v>3698607</c:v>
                </c:pt>
                <c:pt idx="35">
                  <c:v>3464457</c:v>
                </c:pt>
                <c:pt idx="36">
                  <c:v>3561151</c:v>
                </c:pt>
                <c:pt idx="37">
                  <c:v>3457403</c:v>
                </c:pt>
                <c:pt idx="38">
                  <c:v>3964373</c:v>
                </c:pt>
                <c:pt idx="39">
                  <c:v>4064871</c:v>
                </c:pt>
                <c:pt idx="40">
                  <c:v>4004048</c:v>
                </c:pt>
                <c:pt idx="41">
                  <c:v>3971474</c:v>
                </c:pt>
                <c:pt idx="42">
                  <c:v>3782663</c:v>
                </c:pt>
                <c:pt idx="43">
                  <c:v>3895899</c:v>
                </c:pt>
                <c:pt idx="44">
                  <c:v>4115969</c:v>
                </c:pt>
                <c:pt idx="45">
                  <c:v>4119168</c:v>
                </c:pt>
                <c:pt idx="46">
                  <c:v>3984532</c:v>
                </c:pt>
                <c:pt idx="47">
                  <c:v>4115045</c:v>
                </c:pt>
                <c:pt idx="48">
                  <c:v>4213931</c:v>
                </c:pt>
                <c:pt idx="49">
                  <c:v>4324271</c:v>
                </c:pt>
                <c:pt idx="50">
                  <c:v>4098707</c:v>
                </c:pt>
                <c:pt idx="51">
                  <c:v>4175144</c:v>
                </c:pt>
                <c:pt idx="52">
                  <c:v>3887780</c:v>
                </c:pt>
                <c:pt idx="53">
                  <c:v>1861639</c:v>
                </c:pt>
                <c:pt idx="54">
                  <c:v>3106957</c:v>
                </c:pt>
                <c:pt idx="55">
                  <c:v>3014673</c:v>
                </c:pt>
                <c:pt idx="56">
                  <c:v>3092246</c:v>
                </c:pt>
                <c:pt idx="57">
                  <c:v>3124802</c:v>
                </c:pt>
                <c:pt idx="58">
                  <c:v>3808574</c:v>
                </c:pt>
              </c:numCache>
            </c:numRef>
          </c:val>
          <c:extLst>
            <c:ext xmlns:c16="http://schemas.microsoft.com/office/drawing/2014/chart" uri="{C3380CC4-5D6E-409C-BE32-E72D297353CC}">
              <c16:uniqueId val="{00000001-9DA3-43E1-947C-76B797EE6A4B}"/>
            </c:ext>
          </c:extLst>
        </c:ser>
        <c:ser>
          <c:idx val="1"/>
          <c:order val="1"/>
          <c:tx>
            <c:strRef>
              <c:f>'Graphique 4'!$B$4</c:f>
              <c:strCache>
                <c:ptCount val="1"/>
                <c:pt idx="0">
                  <c:v>CDD arrivés à terme de plus d'un mois</c:v>
                </c:pt>
              </c:strCache>
            </c:strRef>
          </c:tx>
          <c:spPr>
            <a:solidFill>
              <a:srgbClr val="FF6600"/>
            </a:solidFill>
            <a:ln w="12700">
              <a:solidFill>
                <a:srgbClr val="000000"/>
              </a:solidFill>
              <a:prstDash val="solid"/>
            </a:ln>
            <a:effectLst/>
          </c:spPr>
          <c:invertIfNegative val="0"/>
          <c:cat>
            <c:numRef>
              <c:f>'Graphique 4'!$A$5:$A$58</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4'!$B$5:$B$63</c:f>
              <c:numCache>
                <c:formatCode>_-* #\ ##0_-;\-* #\ ##0_-;_-* "-"??_-;_-@_-</c:formatCode>
                <c:ptCount val="59"/>
                <c:pt idx="0">
                  <c:v>458535</c:v>
                </c:pt>
                <c:pt idx="1">
                  <c:v>456418</c:v>
                </c:pt>
                <c:pt idx="2">
                  <c:v>486745</c:v>
                </c:pt>
                <c:pt idx="3">
                  <c:v>438057</c:v>
                </c:pt>
                <c:pt idx="4">
                  <c:v>478713</c:v>
                </c:pt>
                <c:pt idx="5">
                  <c:v>496260</c:v>
                </c:pt>
                <c:pt idx="6">
                  <c:v>505471</c:v>
                </c:pt>
                <c:pt idx="7">
                  <c:v>472098</c:v>
                </c:pt>
                <c:pt idx="8">
                  <c:v>486563</c:v>
                </c:pt>
                <c:pt idx="9">
                  <c:v>479946</c:v>
                </c:pt>
                <c:pt idx="10">
                  <c:v>457616</c:v>
                </c:pt>
                <c:pt idx="11">
                  <c:v>475466</c:v>
                </c:pt>
                <c:pt idx="12">
                  <c:v>462834</c:v>
                </c:pt>
                <c:pt idx="13">
                  <c:v>474102</c:v>
                </c:pt>
                <c:pt idx="14">
                  <c:v>467535</c:v>
                </c:pt>
                <c:pt idx="15">
                  <c:v>491556</c:v>
                </c:pt>
                <c:pt idx="16">
                  <c:v>516322</c:v>
                </c:pt>
                <c:pt idx="17">
                  <c:v>521523</c:v>
                </c:pt>
                <c:pt idx="18">
                  <c:v>541859</c:v>
                </c:pt>
                <c:pt idx="19">
                  <c:v>556783</c:v>
                </c:pt>
                <c:pt idx="20">
                  <c:v>502378</c:v>
                </c:pt>
                <c:pt idx="21">
                  <c:v>505616</c:v>
                </c:pt>
                <c:pt idx="22">
                  <c:v>534341</c:v>
                </c:pt>
                <c:pt idx="23">
                  <c:v>511896</c:v>
                </c:pt>
                <c:pt idx="24">
                  <c:v>543913</c:v>
                </c:pt>
                <c:pt idx="25">
                  <c:v>554173</c:v>
                </c:pt>
                <c:pt idx="26">
                  <c:v>536898</c:v>
                </c:pt>
                <c:pt idx="27">
                  <c:v>531855</c:v>
                </c:pt>
                <c:pt idx="28">
                  <c:v>536069</c:v>
                </c:pt>
                <c:pt idx="29">
                  <c:v>571116</c:v>
                </c:pt>
                <c:pt idx="30">
                  <c:v>526480</c:v>
                </c:pt>
                <c:pt idx="31">
                  <c:v>548564</c:v>
                </c:pt>
                <c:pt idx="32">
                  <c:v>601534</c:v>
                </c:pt>
                <c:pt idx="33">
                  <c:v>592037</c:v>
                </c:pt>
                <c:pt idx="34">
                  <c:v>647013</c:v>
                </c:pt>
                <c:pt idx="35">
                  <c:v>707706</c:v>
                </c:pt>
                <c:pt idx="36">
                  <c:v>706137</c:v>
                </c:pt>
                <c:pt idx="37">
                  <c:v>688241</c:v>
                </c:pt>
                <c:pt idx="38">
                  <c:v>630579</c:v>
                </c:pt>
                <c:pt idx="39">
                  <c:v>723059</c:v>
                </c:pt>
                <c:pt idx="40">
                  <c:v>753682</c:v>
                </c:pt>
                <c:pt idx="41">
                  <c:v>757621</c:v>
                </c:pt>
                <c:pt idx="42">
                  <c:v>736100</c:v>
                </c:pt>
                <c:pt idx="43">
                  <c:v>773287</c:v>
                </c:pt>
                <c:pt idx="44">
                  <c:v>772687</c:v>
                </c:pt>
                <c:pt idx="45">
                  <c:v>782487</c:v>
                </c:pt>
                <c:pt idx="46">
                  <c:v>845610</c:v>
                </c:pt>
                <c:pt idx="47">
                  <c:v>784930</c:v>
                </c:pt>
                <c:pt idx="48">
                  <c:v>760525</c:v>
                </c:pt>
                <c:pt idx="49">
                  <c:v>803672</c:v>
                </c:pt>
                <c:pt idx="50">
                  <c:v>876216</c:v>
                </c:pt>
                <c:pt idx="51">
                  <c:v>806396</c:v>
                </c:pt>
                <c:pt idx="52">
                  <c:v>823935</c:v>
                </c:pt>
                <c:pt idx="53">
                  <c:v>711703</c:v>
                </c:pt>
                <c:pt idx="54">
                  <c:v>750892</c:v>
                </c:pt>
                <c:pt idx="55">
                  <c:v>714098</c:v>
                </c:pt>
                <c:pt idx="56">
                  <c:v>733385</c:v>
                </c:pt>
                <c:pt idx="57">
                  <c:v>726564</c:v>
                </c:pt>
                <c:pt idx="58">
                  <c:v>919943</c:v>
                </c:pt>
              </c:numCache>
            </c:numRef>
          </c:val>
          <c:extLst>
            <c:ext xmlns:c16="http://schemas.microsoft.com/office/drawing/2014/chart" uri="{C3380CC4-5D6E-409C-BE32-E72D297353CC}">
              <c16:uniqueId val="{00000000-9DA3-43E1-947C-76B797EE6A4B}"/>
            </c:ext>
          </c:extLst>
        </c:ser>
        <c:ser>
          <c:idx val="3"/>
          <c:order val="2"/>
          <c:tx>
            <c:strRef>
              <c:f>'Graphique 4'!$D$4</c:f>
              <c:strCache>
                <c:ptCount val="1"/>
                <c:pt idx="0">
                  <c:v>Ruptures anticipées de CDD</c:v>
                </c:pt>
              </c:strCache>
            </c:strRef>
          </c:tx>
          <c:spPr>
            <a:solidFill>
              <a:srgbClr val="00B050"/>
            </a:solidFill>
            <a:ln w="12700">
              <a:solidFill>
                <a:srgbClr val="000000"/>
              </a:solidFill>
              <a:prstDash val="solid"/>
            </a:ln>
            <a:effectLst/>
          </c:spPr>
          <c:invertIfNegative val="0"/>
          <c:cat>
            <c:numRef>
              <c:f>'Graphique 4'!$A$5:$A$58</c:f>
              <c:numCache>
                <c:formatCode>m/d/yyyy</c:formatCode>
                <c:ptCount val="54"/>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numCache>
            </c:numRef>
          </c:cat>
          <c:val>
            <c:numRef>
              <c:f>'Graphique 4'!$D$5:$D$63</c:f>
              <c:numCache>
                <c:formatCode>_-* #\ ##0_-;\-* #\ ##0_-;_-* "-"??_-;_-@_-</c:formatCode>
                <c:ptCount val="59"/>
                <c:pt idx="0">
                  <c:v>169250</c:v>
                </c:pt>
                <c:pt idx="1">
                  <c:v>181679</c:v>
                </c:pt>
                <c:pt idx="2">
                  <c:v>178655</c:v>
                </c:pt>
                <c:pt idx="3">
                  <c:v>180110</c:v>
                </c:pt>
                <c:pt idx="4">
                  <c:v>180740</c:v>
                </c:pt>
                <c:pt idx="5">
                  <c:v>191800</c:v>
                </c:pt>
                <c:pt idx="6">
                  <c:v>169136</c:v>
                </c:pt>
                <c:pt idx="7">
                  <c:v>148458</c:v>
                </c:pt>
                <c:pt idx="8">
                  <c:v>132672</c:v>
                </c:pt>
                <c:pt idx="9">
                  <c:v>116723</c:v>
                </c:pt>
                <c:pt idx="10">
                  <c:v>126885</c:v>
                </c:pt>
                <c:pt idx="11">
                  <c:v>130695</c:v>
                </c:pt>
                <c:pt idx="12">
                  <c:v>130395</c:v>
                </c:pt>
                <c:pt idx="13">
                  <c:v>131228</c:v>
                </c:pt>
                <c:pt idx="14">
                  <c:v>130938</c:v>
                </c:pt>
                <c:pt idx="15">
                  <c:v>129859</c:v>
                </c:pt>
                <c:pt idx="16">
                  <c:v>111466</c:v>
                </c:pt>
                <c:pt idx="17">
                  <c:v>121976</c:v>
                </c:pt>
                <c:pt idx="18">
                  <c:v>111536</c:v>
                </c:pt>
                <c:pt idx="19">
                  <c:v>121784</c:v>
                </c:pt>
                <c:pt idx="20">
                  <c:v>104423</c:v>
                </c:pt>
                <c:pt idx="21">
                  <c:v>102553</c:v>
                </c:pt>
                <c:pt idx="22">
                  <c:v>91818</c:v>
                </c:pt>
                <c:pt idx="23">
                  <c:v>97767</c:v>
                </c:pt>
                <c:pt idx="24">
                  <c:v>92028</c:v>
                </c:pt>
                <c:pt idx="25">
                  <c:v>88406</c:v>
                </c:pt>
                <c:pt idx="26">
                  <c:v>98141</c:v>
                </c:pt>
                <c:pt idx="27">
                  <c:v>91622</c:v>
                </c:pt>
                <c:pt idx="28">
                  <c:v>93752</c:v>
                </c:pt>
                <c:pt idx="29">
                  <c:v>85346</c:v>
                </c:pt>
                <c:pt idx="30">
                  <c:v>87328</c:v>
                </c:pt>
                <c:pt idx="31">
                  <c:v>86854</c:v>
                </c:pt>
                <c:pt idx="32">
                  <c:v>100751</c:v>
                </c:pt>
                <c:pt idx="33">
                  <c:v>96560</c:v>
                </c:pt>
                <c:pt idx="34">
                  <c:v>87788</c:v>
                </c:pt>
                <c:pt idx="35">
                  <c:v>101039</c:v>
                </c:pt>
                <c:pt idx="36">
                  <c:v>106931</c:v>
                </c:pt>
                <c:pt idx="37">
                  <c:v>109188</c:v>
                </c:pt>
                <c:pt idx="38">
                  <c:v>114535</c:v>
                </c:pt>
                <c:pt idx="39">
                  <c:v>123293</c:v>
                </c:pt>
                <c:pt idx="40">
                  <c:v>134129</c:v>
                </c:pt>
                <c:pt idx="41">
                  <c:v>140828</c:v>
                </c:pt>
                <c:pt idx="42">
                  <c:v>139380</c:v>
                </c:pt>
                <c:pt idx="43">
                  <c:v>147474</c:v>
                </c:pt>
                <c:pt idx="44">
                  <c:v>149077</c:v>
                </c:pt>
                <c:pt idx="45">
                  <c:v>153546</c:v>
                </c:pt>
                <c:pt idx="46">
                  <c:v>160352</c:v>
                </c:pt>
                <c:pt idx="47">
                  <c:v>155372</c:v>
                </c:pt>
                <c:pt idx="48">
                  <c:v>148048</c:v>
                </c:pt>
                <c:pt idx="49">
                  <c:v>157707</c:v>
                </c:pt>
                <c:pt idx="50">
                  <c:v>164606</c:v>
                </c:pt>
                <c:pt idx="51">
                  <c:v>161441</c:v>
                </c:pt>
                <c:pt idx="52">
                  <c:v>168904</c:v>
                </c:pt>
                <c:pt idx="53">
                  <c:v>81695</c:v>
                </c:pt>
                <c:pt idx="54">
                  <c:v>141932</c:v>
                </c:pt>
                <c:pt idx="55">
                  <c:v>141307</c:v>
                </c:pt>
                <c:pt idx="56">
                  <c:v>140439</c:v>
                </c:pt>
                <c:pt idx="57">
                  <c:v>167260</c:v>
                </c:pt>
                <c:pt idx="58">
                  <c:v>206079</c:v>
                </c:pt>
              </c:numCache>
            </c:numRef>
          </c:val>
          <c:extLst>
            <c:ext xmlns:c16="http://schemas.microsoft.com/office/drawing/2014/chart" uri="{C3380CC4-5D6E-409C-BE32-E72D297353CC}">
              <c16:uniqueId val="{00000002-9DA3-43E1-947C-76B797EE6A4B}"/>
            </c:ext>
          </c:extLst>
        </c:ser>
        <c:dLbls>
          <c:showLegendKey val="0"/>
          <c:showVal val="0"/>
          <c:showCatName val="0"/>
          <c:showSerName val="0"/>
          <c:showPercent val="0"/>
          <c:showBubbleSize val="0"/>
        </c:dLbls>
        <c:gapWidth val="0"/>
        <c:overlap val="100"/>
        <c:axId val="458840536"/>
        <c:axId val="458840864"/>
      </c:barChart>
      <c:lineChart>
        <c:grouping val="standard"/>
        <c:varyColors val="0"/>
        <c:ser>
          <c:idx val="0"/>
          <c:order val="3"/>
          <c:tx>
            <c:strRef>
              <c:f>'Graphique 4'!$E$4</c:f>
              <c:strCache>
                <c:ptCount val="1"/>
                <c:pt idx="0">
                  <c:v>Toutes fins de CDD</c:v>
                </c:pt>
              </c:strCache>
            </c:strRef>
          </c:tx>
          <c:spPr>
            <a:ln w="38100" cap="rnd">
              <a:solidFill>
                <a:srgbClr val="000000"/>
              </a:solidFill>
              <a:prstDash val="solid"/>
              <a:round/>
            </a:ln>
            <a:effectLst/>
          </c:spPr>
          <c:marker>
            <c:symbol val="square"/>
            <c:size val="5"/>
            <c:spPr>
              <a:noFill/>
              <a:ln w="25400">
                <a:noFill/>
              </a:ln>
              <a:effectLst/>
            </c:spPr>
          </c:marker>
          <c:cat>
            <c:numRef>
              <c:f>'Graphique 4'!$A$5:$A$63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4'!$E$5:$E$63</c:f>
              <c:numCache>
                <c:formatCode>_-* #\ ##0_-;\-* #\ ##0_-;_-* "-"??_-;_-@_-</c:formatCode>
                <c:ptCount val="59"/>
                <c:pt idx="0">
                  <c:v>2007109</c:v>
                </c:pt>
                <c:pt idx="1">
                  <c:v>2036429</c:v>
                </c:pt>
                <c:pt idx="2">
                  <c:v>2130595</c:v>
                </c:pt>
                <c:pt idx="3">
                  <c:v>2148950</c:v>
                </c:pt>
                <c:pt idx="4">
                  <c:v>2067478</c:v>
                </c:pt>
                <c:pt idx="5">
                  <c:v>2118463</c:v>
                </c:pt>
                <c:pt idx="6">
                  <c:v>2135141</c:v>
                </c:pt>
                <c:pt idx="7">
                  <c:v>2070153</c:v>
                </c:pt>
                <c:pt idx="8">
                  <c:v>2192314</c:v>
                </c:pt>
                <c:pt idx="9">
                  <c:v>2202086</c:v>
                </c:pt>
                <c:pt idx="10">
                  <c:v>2188755</c:v>
                </c:pt>
                <c:pt idx="11">
                  <c:v>2281033</c:v>
                </c:pt>
                <c:pt idx="12">
                  <c:v>2263204</c:v>
                </c:pt>
                <c:pt idx="13">
                  <c:v>2354445</c:v>
                </c:pt>
                <c:pt idx="14">
                  <c:v>2386847</c:v>
                </c:pt>
                <c:pt idx="15">
                  <c:v>2285385</c:v>
                </c:pt>
                <c:pt idx="16">
                  <c:v>2560409</c:v>
                </c:pt>
                <c:pt idx="17">
                  <c:v>2620192</c:v>
                </c:pt>
                <c:pt idx="18">
                  <c:v>2803218</c:v>
                </c:pt>
                <c:pt idx="19">
                  <c:v>2892459</c:v>
                </c:pt>
                <c:pt idx="20">
                  <c:v>2689102</c:v>
                </c:pt>
                <c:pt idx="21">
                  <c:v>2813466</c:v>
                </c:pt>
                <c:pt idx="22">
                  <c:v>3021624</c:v>
                </c:pt>
                <c:pt idx="23">
                  <c:v>2994255</c:v>
                </c:pt>
                <c:pt idx="24">
                  <c:v>3304636</c:v>
                </c:pt>
                <c:pt idx="25">
                  <c:v>3434423</c:v>
                </c:pt>
                <c:pt idx="26">
                  <c:v>3497878</c:v>
                </c:pt>
                <c:pt idx="27">
                  <c:v>3688098</c:v>
                </c:pt>
                <c:pt idx="28">
                  <c:v>3445428</c:v>
                </c:pt>
                <c:pt idx="29">
                  <c:v>3545573</c:v>
                </c:pt>
                <c:pt idx="30">
                  <c:v>3431876</c:v>
                </c:pt>
                <c:pt idx="31">
                  <c:v>3842651</c:v>
                </c:pt>
                <c:pt idx="32">
                  <c:v>4143423</c:v>
                </c:pt>
                <c:pt idx="33">
                  <c:v>4100245</c:v>
                </c:pt>
                <c:pt idx="34">
                  <c:v>4433408</c:v>
                </c:pt>
                <c:pt idx="35">
                  <c:v>4273202</c:v>
                </c:pt>
                <c:pt idx="36">
                  <c:v>4374219</c:v>
                </c:pt>
                <c:pt idx="37">
                  <c:v>4254832</c:v>
                </c:pt>
                <c:pt idx="38">
                  <c:v>4709487</c:v>
                </c:pt>
                <c:pt idx="39">
                  <c:v>4911223</c:v>
                </c:pt>
                <c:pt idx="40">
                  <c:v>4891859</c:v>
                </c:pt>
                <c:pt idx="41">
                  <c:v>4869923</c:v>
                </c:pt>
                <c:pt idx="42">
                  <c:v>4658143</c:v>
                </c:pt>
                <c:pt idx="43">
                  <c:v>4816660</c:v>
                </c:pt>
                <c:pt idx="44">
                  <c:v>5037733</c:v>
                </c:pt>
                <c:pt idx="45">
                  <c:v>5055201</c:v>
                </c:pt>
                <c:pt idx="46">
                  <c:v>4990494</c:v>
                </c:pt>
                <c:pt idx="47">
                  <c:v>5055347</c:v>
                </c:pt>
                <c:pt idx="48">
                  <c:v>5122504</c:v>
                </c:pt>
                <c:pt idx="49">
                  <c:v>5285650</c:v>
                </c:pt>
                <c:pt idx="50">
                  <c:v>5139529</c:v>
                </c:pt>
                <c:pt idx="51">
                  <c:v>5142981</c:v>
                </c:pt>
                <c:pt idx="52">
                  <c:v>4880619</c:v>
                </c:pt>
                <c:pt idx="53">
                  <c:v>2655037</c:v>
                </c:pt>
                <c:pt idx="54">
                  <c:v>3999781</c:v>
                </c:pt>
                <c:pt idx="55">
                  <c:v>3870078</c:v>
                </c:pt>
                <c:pt idx="56">
                  <c:v>3966070</c:v>
                </c:pt>
                <c:pt idx="57">
                  <c:v>4018626</c:v>
                </c:pt>
                <c:pt idx="58">
                  <c:v>4934596</c:v>
                </c:pt>
              </c:numCache>
            </c:numRef>
          </c:val>
          <c:smooth val="0"/>
          <c:extLst>
            <c:ext xmlns:c16="http://schemas.microsoft.com/office/drawing/2014/chart" uri="{C3380CC4-5D6E-409C-BE32-E72D297353CC}">
              <c16:uniqueId val="{00000006-9DA3-43E1-947C-76B797EE6A4B}"/>
            </c:ext>
          </c:extLst>
        </c:ser>
        <c:dLbls>
          <c:showLegendKey val="0"/>
          <c:showVal val="0"/>
          <c:showCatName val="0"/>
          <c:showSerName val="0"/>
          <c:showPercent val="0"/>
          <c:showBubbleSize val="0"/>
        </c:dLbls>
        <c:marker val="1"/>
        <c:smooth val="0"/>
        <c:axId val="458840536"/>
        <c:axId val="458840864"/>
      </c:lineChart>
      <c:dateAx>
        <c:axId val="458840536"/>
        <c:scaling>
          <c:orientation val="minMax"/>
          <c:max val="44470"/>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between"/>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'Graphique 5'!$B$4</c:f>
              <c:strCache>
                <c:ptCount val="1"/>
                <c:pt idx="0">
                  <c:v>Démissions</c:v>
                </c:pt>
              </c:strCache>
            </c:strRef>
          </c:tx>
          <c:spPr>
            <a:ln w="38100" cap="rnd">
              <a:solidFill>
                <a:srgbClr val="0070C0"/>
              </a:solidFill>
              <a:prstDash val="solid"/>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5'!$B$5:$B$63</c:f>
              <c:numCache>
                <c:formatCode>_-* #\ ##0_-;\-* #\ ##0_-;_-* "-"??_-;_-@_-</c:formatCode>
                <c:ptCount val="59"/>
                <c:pt idx="0">
                  <c:v>358901</c:v>
                </c:pt>
                <c:pt idx="1">
                  <c:v>365564</c:v>
                </c:pt>
                <c:pt idx="2">
                  <c:v>368894</c:v>
                </c:pt>
                <c:pt idx="3">
                  <c:v>377453</c:v>
                </c:pt>
                <c:pt idx="4">
                  <c:v>400292</c:v>
                </c:pt>
                <c:pt idx="5">
                  <c:v>371347</c:v>
                </c:pt>
                <c:pt idx="6">
                  <c:v>384303</c:v>
                </c:pt>
                <c:pt idx="7">
                  <c:v>323515</c:v>
                </c:pt>
                <c:pt idx="8">
                  <c:v>253626</c:v>
                </c:pt>
                <c:pt idx="9">
                  <c:v>231241</c:v>
                </c:pt>
                <c:pt idx="10">
                  <c:v>239315</c:v>
                </c:pt>
                <c:pt idx="11">
                  <c:v>247447</c:v>
                </c:pt>
                <c:pt idx="12">
                  <c:v>250052</c:v>
                </c:pt>
                <c:pt idx="13">
                  <c:v>265762</c:v>
                </c:pt>
                <c:pt idx="14">
                  <c:v>260477</c:v>
                </c:pt>
                <c:pt idx="15">
                  <c:v>252378</c:v>
                </c:pt>
                <c:pt idx="16">
                  <c:v>276948</c:v>
                </c:pt>
                <c:pt idx="17">
                  <c:v>295889</c:v>
                </c:pt>
                <c:pt idx="18">
                  <c:v>295795</c:v>
                </c:pt>
                <c:pt idx="19">
                  <c:v>279598</c:v>
                </c:pt>
                <c:pt idx="20">
                  <c:v>265021</c:v>
                </c:pt>
                <c:pt idx="21">
                  <c:v>260231</c:v>
                </c:pt>
                <c:pt idx="22">
                  <c:v>254640</c:v>
                </c:pt>
                <c:pt idx="23">
                  <c:v>240807</c:v>
                </c:pt>
                <c:pt idx="24">
                  <c:v>250480</c:v>
                </c:pt>
                <c:pt idx="25">
                  <c:v>243934</c:v>
                </c:pt>
                <c:pt idx="26">
                  <c:v>254219</c:v>
                </c:pt>
                <c:pt idx="27">
                  <c:v>246244</c:v>
                </c:pt>
                <c:pt idx="28">
                  <c:v>242866</c:v>
                </c:pt>
                <c:pt idx="29">
                  <c:v>236511</c:v>
                </c:pt>
                <c:pt idx="30">
                  <c:v>238933</c:v>
                </c:pt>
                <c:pt idx="31">
                  <c:v>226347</c:v>
                </c:pt>
                <c:pt idx="32">
                  <c:v>244536</c:v>
                </c:pt>
                <c:pt idx="33">
                  <c:v>245405</c:v>
                </c:pt>
                <c:pt idx="34">
                  <c:v>212556</c:v>
                </c:pt>
                <c:pt idx="35">
                  <c:v>240901</c:v>
                </c:pt>
                <c:pt idx="36">
                  <c:v>249448</c:v>
                </c:pt>
                <c:pt idx="37">
                  <c:v>255586</c:v>
                </c:pt>
                <c:pt idx="38">
                  <c:v>249846</c:v>
                </c:pt>
                <c:pt idx="39">
                  <c:v>270265</c:v>
                </c:pt>
                <c:pt idx="40">
                  <c:v>301841</c:v>
                </c:pt>
                <c:pt idx="41">
                  <c:v>320818</c:v>
                </c:pt>
                <c:pt idx="42">
                  <c:v>326450</c:v>
                </c:pt>
                <c:pt idx="43">
                  <c:v>343629</c:v>
                </c:pt>
                <c:pt idx="44">
                  <c:v>362383</c:v>
                </c:pt>
                <c:pt idx="45">
                  <c:v>370965</c:v>
                </c:pt>
                <c:pt idx="46">
                  <c:v>389167</c:v>
                </c:pt>
                <c:pt idx="47">
                  <c:v>387454</c:v>
                </c:pt>
                <c:pt idx="48">
                  <c:v>378047</c:v>
                </c:pt>
                <c:pt idx="49">
                  <c:v>380596</c:v>
                </c:pt>
                <c:pt idx="50">
                  <c:v>397086</c:v>
                </c:pt>
                <c:pt idx="51">
                  <c:v>389913</c:v>
                </c:pt>
                <c:pt idx="52">
                  <c:v>386317</c:v>
                </c:pt>
                <c:pt idx="53">
                  <c:v>241179</c:v>
                </c:pt>
                <c:pt idx="54">
                  <c:v>334604</c:v>
                </c:pt>
                <c:pt idx="55">
                  <c:v>308174</c:v>
                </c:pt>
                <c:pt idx="56">
                  <c:v>315040</c:v>
                </c:pt>
                <c:pt idx="57">
                  <c:v>380615</c:v>
                </c:pt>
                <c:pt idx="58">
                  <c:v>445001</c:v>
                </c:pt>
              </c:numCache>
            </c:numRef>
          </c:val>
          <c:smooth val="0"/>
          <c:extLst>
            <c:ext xmlns:c16="http://schemas.microsoft.com/office/drawing/2014/chart" uri="{C3380CC4-5D6E-409C-BE32-E72D297353CC}">
              <c16:uniqueId val="{00000001-90A1-4EA2-93DB-70F08DC31324}"/>
            </c:ext>
          </c:extLst>
        </c:ser>
        <c:ser>
          <c:idx val="2"/>
          <c:order val="1"/>
          <c:tx>
            <c:strRef>
              <c:f>'Graphique 5'!$C$4</c:f>
              <c:strCache>
                <c:ptCount val="1"/>
                <c:pt idx="0">
                  <c:v>Ruptures conventionnelles</c:v>
                </c:pt>
              </c:strCache>
            </c:strRef>
          </c:tx>
          <c:spPr>
            <a:ln w="38100" cap="rnd">
              <a:solidFill>
                <a:srgbClr val="FF6600"/>
              </a:solidFill>
              <a:prstDash val="solid"/>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5'!$C$5:$C$63</c:f>
              <c:numCache>
                <c:formatCode>_-* #\ ##0_-;\-* #\ ##0_-;_-* "-"??_-;_-@_-</c:formatCode>
                <c:ptCount val="59"/>
                <c:pt idx="0">
                  <c:v>0</c:v>
                </c:pt>
                <c:pt idx="1">
                  <c:v>0</c:v>
                </c:pt>
                <c:pt idx="2">
                  <c:v>0</c:v>
                </c:pt>
                <c:pt idx="3">
                  <c:v>0</c:v>
                </c:pt>
                <c:pt idx="4">
                  <c:v>0</c:v>
                </c:pt>
                <c:pt idx="5">
                  <c:v>0</c:v>
                </c:pt>
                <c:pt idx="6">
                  <c:v>10735</c:v>
                </c:pt>
                <c:pt idx="7">
                  <c:v>29628</c:v>
                </c:pt>
                <c:pt idx="8">
                  <c:v>37595</c:v>
                </c:pt>
                <c:pt idx="9">
                  <c:v>42083</c:v>
                </c:pt>
                <c:pt idx="10">
                  <c:v>51953</c:v>
                </c:pt>
                <c:pt idx="11">
                  <c:v>60645</c:v>
                </c:pt>
                <c:pt idx="12">
                  <c:v>58913</c:v>
                </c:pt>
                <c:pt idx="13">
                  <c:v>60657</c:v>
                </c:pt>
                <c:pt idx="14">
                  <c:v>63643</c:v>
                </c:pt>
                <c:pt idx="15">
                  <c:v>66424</c:v>
                </c:pt>
                <c:pt idx="16">
                  <c:v>65192</c:v>
                </c:pt>
                <c:pt idx="17">
                  <c:v>67608</c:v>
                </c:pt>
                <c:pt idx="18">
                  <c:v>76777</c:v>
                </c:pt>
                <c:pt idx="19">
                  <c:v>74049</c:v>
                </c:pt>
                <c:pt idx="20">
                  <c:v>66279</c:v>
                </c:pt>
                <c:pt idx="21">
                  <c:v>66418</c:v>
                </c:pt>
                <c:pt idx="22">
                  <c:v>75859</c:v>
                </c:pt>
                <c:pt idx="23">
                  <c:v>75679</c:v>
                </c:pt>
                <c:pt idx="24">
                  <c:v>72355</c:v>
                </c:pt>
                <c:pt idx="25">
                  <c:v>70045</c:v>
                </c:pt>
                <c:pt idx="26">
                  <c:v>80843</c:v>
                </c:pt>
                <c:pt idx="27">
                  <c:v>81065</c:v>
                </c:pt>
                <c:pt idx="28">
                  <c:v>79039</c:v>
                </c:pt>
                <c:pt idx="29">
                  <c:v>74337</c:v>
                </c:pt>
                <c:pt idx="30">
                  <c:v>78081</c:v>
                </c:pt>
                <c:pt idx="31">
                  <c:v>79021</c:v>
                </c:pt>
                <c:pt idx="32">
                  <c:v>89845</c:v>
                </c:pt>
                <c:pt idx="33">
                  <c:v>83773</c:v>
                </c:pt>
                <c:pt idx="34">
                  <c:v>68601</c:v>
                </c:pt>
                <c:pt idx="35">
                  <c:v>72987</c:v>
                </c:pt>
                <c:pt idx="36">
                  <c:v>77916</c:v>
                </c:pt>
                <c:pt idx="37">
                  <c:v>82177</c:v>
                </c:pt>
                <c:pt idx="38">
                  <c:v>80823</c:v>
                </c:pt>
                <c:pt idx="39">
                  <c:v>82420</c:v>
                </c:pt>
                <c:pt idx="40">
                  <c:v>94619</c:v>
                </c:pt>
                <c:pt idx="41">
                  <c:v>98843</c:v>
                </c:pt>
                <c:pt idx="42">
                  <c:v>99897</c:v>
                </c:pt>
                <c:pt idx="43">
                  <c:v>101793</c:v>
                </c:pt>
                <c:pt idx="44">
                  <c:v>106100</c:v>
                </c:pt>
                <c:pt idx="45">
                  <c:v>104676</c:v>
                </c:pt>
                <c:pt idx="46">
                  <c:v>108937</c:v>
                </c:pt>
                <c:pt idx="47">
                  <c:v>113225</c:v>
                </c:pt>
                <c:pt idx="48">
                  <c:v>105482</c:v>
                </c:pt>
                <c:pt idx="49">
                  <c:v>108065</c:v>
                </c:pt>
                <c:pt idx="50">
                  <c:v>112361</c:v>
                </c:pt>
                <c:pt idx="51">
                  <c:v>113556</c:v>
                </c:pt>
                <c:pt idx="52">
                  <c:v>110301</c:v>
                </c:pt>
                <c:pt idx="53">
                  <c:v>69119</c:v>
                </c:pt>
                <c:pt idx="54">
                  <c:v>128820</c:v>
                </c:pt>
                <c:pt idx="55">
                  <c:v>120056</c:v>
                </c:pt>
                <c:pt idx="56">
                  <c:v>104728</c:v>
                </c:pt>
                <c:pt idx="57">
                  <c:v>113142</c:v>
                </c:pt>
                <c:pt idx="58">
                  <c:v>121167</c:v>
                </c:pt>
              </c:numCache>
            </c:numRef>
          </c:val>
          <c:smooth val="0"/>
          <c:extLst>
            <c:ext xmlns:c16="http://schemas.microsoft.com/office/drawing/2014/chart" uri="{C3380CC4-5D6E-409C-BE32-E72D297353CC}">
              <c16:uniqueId val="{00000002-90A1-4EA2-93DB-70F08DC31324}"/>
            </c:ext>
          </c:extLst>
        </c:ser>
        <c:ser>
          <c:idx val="3"/>
          <c:order val="2"/>
          <c:tx>
            <c:strRef>
              <c:f>'Graphique 5'!$D$4</c:f>
              <c:strCache>
                <c:ptCount val="1"/>
                <c:pt idx="0">
                  <c:v>Licenciements économiques</c:v>
                </c:pt>
              </c:strCache>
            </c:strRef>
          </c:tx>
          <c:spPr>
            <a:ln w="38100" cap="rnd">
              <a:solidFill>
                <a:srgbClr val="00B050"/>
              </a:solidFill>
              <a:prstDash val="sysDash"/>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5'!$D$5:$D$63</c:f>
              <c:numCache>
                <c:formatCode>_-* #\ ##0_-;\-* #\ ##0_-;_-* "-"??_-;_-@_-</c:formatCode>
                <c:ptCount val="59"/>
                <c:pt idx="0">
                  <c:v>37452</c:v>
                </c:pt>
                <c:pt idx="1">
                  <c:v>33180</c:v>
                </c:pt>
                <c:pt idx="2">
                  <c:v>41080</c:v>
                </c:pt>
                <c:pt idx="3">
                  <c:v>50694</c:v>
                </c:pt>
                <c:pt idx="4">
                  <c:v>38694</c:v>
                </c:pt>
                <c:pt idx="5">
                  <c:v>37724</c:v>
                </c:pt>
                <c:pt idx="6">
                  <c:v>34418</c:v>
                </c:pt>
                <c:pt idx="7">
                  <c:v>52627</c:v>
                </c:pt>
                <c:pt idx="8">
                  <c:v>54468</c:v>
                </c:pt>
                <c:pt idx="9">
                  <c:v>67869</c:v>
                </c:pt>
                <c:pt idx="10">
                  <c:v>63155</c:v>
                </c:pt>
                <c:pt idx="11">
                  <c:v>61586</c:v>
                </c:pt>
                <c:pt idx="12">
                  <c:v>49399</c:v>
                </c:pt>
                <c:pt idx="13">
                  <c:v>41134</c:v>
                </c:pt>
                <c:pt idx="14">
                  <c:v>33599</c:v>
                </c:pt>
                <c:pt idx="15">
                  <c:v>31199</c:v>
                </c:pt>
                <c:pt idx="16">
                  <c:v>27642</c:v>
                </c:pt>
                <c:pt idx="17">
                  <c:v>26372</c:v>
                </c:pt>
                <c:pt idx="18">
                  <c:v>30039</c:v>
                </c:pt>
                <c:pt idx="19">
                  <c:v>32810</c:v>
                </c:pt>
                <c:pt idx="20">
                  <c:v>25125</c:v>
                </c:pt>
                <c:pt idx="21">
                  <c:v>26835</c:v>
                </c:pt>
                <c:pt idx="22">
                  <c:v>25653</c:v>
                </c:pt>
                <c:pt idx="23">
                  <c:v>31487</c:v>
                </c:pt>
                <c:pt idx="24">
                  <c:v>32117</c:v>
                </c:pt>
                <c:pt idx="25">
                  <c:v>33415</c:v>
                </c:pt>
                <c:pt idx="26">
                  <c:v>30097</c:v>
                </c:pt>
                <c:pt idx="27">
                  <c:v>32833</c:v>
                </c:pt>
                <c:pt idx="28">
                  <c:v>27928</c:v>
                </c:pt>
                <c:pt idx="29">
                  <c:v>24035</c:v>
                </c:pt>
                <c:pt idx="30">
                  <c:v>27135</c:v>
                </c:pt>
                <c:pt idx="31">
                  <c:v>30014</c:v>
                </c:pt>
                <c:pt idx="32">
                  <c:v>32731</c:v>
                </c:pt>
                <c:pt idx="33">
                  <c:v>30670</c:v>
                </c:pt>
                <c:pt idx="34">
                  <c:v>34427</c:v>
                </c:pt>
                <c:pt idx="35">
                  <c:v>28544</c:v>
                </c:pt>
                <c:pt idx="36">
                  <c:v>31426</c:v>
                </c:pt>
                <c:pt idx="37">
                  <c:v>32584</c:v>
                </c:pt>
                <c:pt idx="38">
                  <c:v>29500</c:v>
                </c:pt>
                <c:pt idx="39">
                  <c:v>31005</c:v>
                </c:pt>
                <c:pt idx="40">
                  <c:v>29592</c:v>
                </c:pt>
                <c:pt idx="41">
                  <c:v>29342</c:v>
                </c:pt>
                <c:pt idx="42">
                  <c:v>27930</c:v>
                </c:pt>
                <c:pt idx="43">
                  <c:v>27744</c:v>
                </c:pt>
                <c:pt idx="44">
                  <c:v>26451</c:v>
                </c:pt>
                <c:pt idx="45">
                  <c:v>26009</c:v>
                </c:pt>
                <c:pt idx="46">
                  <c:v>28458</c:v>
                </c:pt>
                <c:pt idx="47">
                  <c:v>29930</c:v>
                </c:pt>
                <c:pt idx="48">
                  <c:v>25671</c:v>
                </c:pt>
                <c:pt idx="49">
                  <c:v>26366</c:v>
                </c:pt>
                <c:pt idx="50">
                  <c:v>26572</c:v>
                </c:pt>
                <c:pt idx="51">
                  <c:v>28201</c:v>
                </c:pt>
                <c:pt idx="52">
                  <c:v>30830</c:v>
                </c:pt>
                <c:pt idx="53">
                  <c:v>26269</c:v>
                </c:pt>
                <c:pt idx="54">
                  <c:v>36719</c:v>
                </c:pt>
                <c:pt idx="55">
                  <c:v>32305</c:v>
                </c:pt>
                <c:pt idx="56">
                  <c:v>32113</c:v>
                </c:pt>
                <c:pt idx="57">
                  <c:v>27851</c:v>
                </c:pt>
                <c:pt idx="58">
                  <c:v>28216</c:v>
                </c:pt>
              </c:numCache>
            </c:numRef>
          </c:val>
          <c:smooth val="0"/>
          <c:extLst>
            <c:ext xmlns:c16="http://schemas.microsoft.com/office/drawing/2014/chart" uri="{C3380CC4-5D6E-409C-BE32-E72D297353CC}">
              <c16:uniqueId val="{00000003-90A1-4EA2-93DB-70F08DC31324}"/>
            </c:ext>
          </c:extLst>
        </c:ser>
        <c:ser>
          <c:idx val="4"/>
          <c:order val="3"/>
          <c:tx>
            <c:strRef>
              <c:f>'Graphique 5'!$E$4</c:f>
              <c:strCache>
                <c:ptCount val="1"/>
                <c:pt idx="0">
                  <c:v>Licenciements non économiques</c:v>
                </c:pt>
              </c:strCache>
            </c:strRef>
          </c:tx>
          <c:spPr>
            <a:ln w="38100" cap="rnd">
              <a:solidFill>
                <a:srgbClr val="FFCC00"/>
              </a:solidFill>
              <a:prstDash val="solid"/>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5'!$E$5:$E$63</c:f>
              <c:numCache>
                <c:formatCode>_-* #\ ##0_-;\-* #\ ##0_-;_-* "-"??_-;_-@_-</c:formatCode>
                <c:ptCount val="59"/>
                <c:pt idx="0">
                  <c:v>114512</c:v>
                </c:pt>
                <c:pt idx="1">
                  <c:v>120538</c:v>
                </c:pt>
                <c:pt idx="2">
                  <c:v>117977</c:v>
                </c:pt>
                <c:pt idx="3">
                  <c:v>112231</c:v>
                </c:pt>
                <c:pt idx="4">
                  <c:v>131169</c:v>
                </c:pt>
                <c:pt idx="5">
                  <c:v>138104</c:v>
                </c:pt>
                <c:pt idx="6">
                  <c:v>134523</c:v>
                </c:pt>
                <c:pt idx="7">
                  <c:v>123314</c:v>
                </c:pt>
                <c:pt idx="8">
                  <c:v>111358</c:v>
                </c:pt>
                <c:pt idx="9">
                  <c:v>109663</c:v>
                </c:pt>
                <c:pt idx="10">
                  <c:v>102530</c:v>
                </c:pt>
                <c:pt idx="11">
                  <c:v>104203</c:v>
                </c:pt>
                <c:pt idx="12">
                  <c:v>103370</c:v>
                </c:pt>
                <c:pt idx="13">
                  <c:v>92156</c:v>
                </c:pt>
                <c:pt idx="14">
                  <c:v>91896</c:v>
                </c:pt>
                <c:pt idx="15">
                  <c:v>90490</c:v>
                </c:pt>
                <c:pt idx="16">
                  <c:v>95437</c:v>
                </c:pt>
                <c:pt idx="17">
                  <c:v>92607</c:v>
                </c:pt>
                <c:pt idx="18">
                  <c:v>91026</c:v>
                </c:pt>
                <c:pt idx="19">
                  <c:v>95217</c:v>
                </c:pt>
                <c:pt idx="20">
                  <c:v>87492</c:v>
                </c:pt>
                <c:pt idx="21">
                  <c:v>87708</c:v>
                </c:pt>
                <c:pt idx="22">
                  <c:v>88179</c:v>
                </c:pt>
                <c:pt idx="23">
                  <c:v>93558</c:v>
                </c:pt>
                <c:pt idx="24">
                  <c:v>93177</c:v>
                </c:pt>
                <c:pt idx="25">
                  <c:v>100123</c:v>
                </c:pt>
                <c:pt idx="26">
                  <c:v>95017</c:v>
                </c:pt>
                <c:pt idx="27">
                  <c:v>97070</c:v>
                </c:pt>
                <c:pt idx="28">
                  <c:v>89479</c:v>
                </c:pt>
                <c:pt idx="29">
                  <c:v>90370</c:v>
                </c:pt>
                <c:pt idx="30">
                  <c:v>90191</c:v>
                </c:pt>
                <c:pt idx="31">
                  <c:v>89732</c:v>
                </c:pt>
                <c:pt idx="32">
                  <c:v>100421</c:v>
                </c:pt>
                <c:pt idx="33">
                  <c:v>90584</c:v>
                </c:pt>
                <c:pt idx="34">
                  <c:v>116596</c:v>
                </c:pt>
                <c:pt idx="35">
                  <c:v>113159</c:v>
                </c:pt>
                <c:pt idx="36">
                  <c:v>113328</c:v>
                </c:pt>
                <c:pt idx="37">
                  <c:v>118869</c:v>
                </c:pt>
                <c:pt idx="38">
                  <c:v>113124</c:v>
                </c:pt>
                <c:pt idx="39">
                  <c:v>112719</c:v>
                </c:pt>
                <c:pt idx="40">
                  <c:v>125771</c:v>
                </c:pt>
                <c:pt idx="41">
                  <c:v>126085</c:v>
                </c:pt>
                <c:pt idx="42">
                  <c:v>128395</c:v>
                </c:pt>
                <c:pt idx="43">
                  <c:v>131082</c:v>
                </c:pt>
                <c:pt idx="44">
                  <c:v>135997</c:v>
                </c:pt>
                <c:pt idx="45">
                  <c:v>135381</c:v>
                </c:pt>
                <c:pt idx="46">
                  <c:v>136736</c:v>
                </c:pt>
                <c:pt idx="47">
                  <c:v>144520</c:v>
                </c:pt>
                <c:pt idx="48">
                  <c:v>142100</c:v>
                </c:pt>
                <c:pt idx="49">
                  <c:v>140699</c:v>
                </c:pt>
                <c:pt idx="50">
                  <c:v>146165</c:v>
                </c:pt>
                <c:pt idx="51">
                  <c:v>150661</c:v>
                </c:pt>
                <c:pt idx="52">
                  <c:v>144566</c:v>
                </c:pt>
                <c:pt idx="53">
                  <c:v>95851</c:v>
                </c:pt>
                <c:pt idx="54">
                  <c:v>140380</c:v>
                </c:pt>
                <c:pt idx="55">
                  <c:v>138853</c:v>
                </c:pt>
                <c:pt idx="56">
                  <c:v>130701</c:v>
                </c:pt>
                <c:pt idx="57">
                  <c:v>130127</c:v>
                </c:pt>
                <c:pt idx="58">
                  <c:v>144026</c:v>
                </c:pt>
              </c:numCache>
            </c:numRef>
          </c:val>
          <c:smooth val="0"/>
          <c:extLst>
            <c:ext xmlns:c16="http://schemas.microsoft.com/office/drawing/2014/chart" uri="{C3380CC4-5D6E-409C-BE32-E72D297353CC}">
              <c16:uniqueId val="{00000004-90A1-4EA2-93DB-70F08DC31324}"/>
            </c:ext>
          </c:extLst>
        </c:ser>
        <c:ser>
          <c:idx val="5"/>
          <c:order val="4"/>
          <c:tx>
            <c:strRef>
              <c:f>'Graphique 5'!$F$4</c:f>
              <c:strCache>
                <c:ptCount val="1"/>
                <c:pt idx="0">
                  <c:v>Départs en retraite</c:v>
                </c:pt>
              </c:strCache>
            </c:strRef>
          </c:tx>
          <c:spPr>
            <a:ln w="25400" cap="rnd">
              <a:solidFill>
                <a:srgbClr val="C00000"/>
              </a:solidFill>
              <a:prstDash val="solid"/>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5'!$F$5:$F$63</c:f>
              <c:numCache>
                <c:formatCode>_-* #\ ##0_-;\-* #\ ##0_-;_-* "-"??_-;_-@_-</c:formatCode>
                <c:ptCount val="59"/>
                <c:pt idx="0">
                  <c:v>65679</c:v>
                </c:pt>
                <c:pt idx="1">
                  <c:v>63428</c:v>
                </c:pt>
                <c:pt idx="2">
                  <c:v>68408</c:v>
                </c:pt>
                <c:pt idx="3">
                  <c:v>80187</c:v>
                </c:pt>
                <c:pt idx="4">
                  <c:v>69787</c:v>
                </c:pt>
                <c:pt idx="5">
                  <c:v>59210</c:v>
                </c:pt>
                <c:pt idx="6">
                  <c:v>69175</c:v>
                </c:pt>
                <c:pt idx="7">
                  <c:v>60236</c:v>
                </c:pt>
                <c:pt idx="8">
                  <c:v>50995</c:v>
                </c:pt>
                <c:pt idx="9">
                  <c:v>44776</c:v>
                </c:pt>
                <c:pt idx="10">
                  <c:v>47423</c:v>
                </c:pt>
                <c:pt idx="11">
                  <c:v>52785</c:v>
                </c:pt>
                <c:pt idx="12">
                  <c:v>45363</c:v>
                </c:pt>
                <c:pt idx="13">
                  <c:v>48272</c:v>
                </c:pt>
                <c:pt idx="14">
                  <c:v>49146</c:v>
                </c:pt>
                <c:pt idx="15">
                  <c:v>47787</c:v>
                </c:pt>
                <c:pt idx="16">
                  <c:v>42608</c:v>
                </c:pt>
                <c:pt idx="17">
                  <c:v>49770</c:v>
                </c:pt>
                <c:pt idx="18">
                  <c:v>28329</c:v>
                </c:pt>
                <c:pt idx="19">
                  <c:v>37923</c:v>
                </c:pt>
                <c:pt idx="20">
                  <c:v>47333</c:v>
                </c:pt>
                <c:pt idx="21">
                  <c:v>36540</c:v>
                </c:pt>
                <c:pt idx="22">
                  <c:v>33553</c:v>
                </c:pt>
                <c:pt idx="23">
                  <c:v>58030</c:v>
                </c:pt>
                <c:pt idx="24">
                  <c:v>62335</c:v>
                </c:pt>
                <c:pt idx="25">
                  <c:v>60350</c:v>
                </c:pt>
                <c:pt idx="26">
                  <c:v>60397</c:v>
                </c:pt>
                <c:pt idx="27">
                  <c:v>41899</c:v>
                </c:pt>
                <c:pt idx="28">
                  <c:v>51596</c:v>
                </c:pt>
                <c:pt idx="29">
                  <c:v>58211</c:v>
                </c:pt>
                <c:pt idx="30">
                  <c:v>62248</c:v>
                </c:pt>
                <c:pt idx="31">
                  <c:v>58274</c:v>
                </c:pt>
                <c:pt idx="32">
                  <c:v>64206</c:v>
                </c:pt>
                <c:pt idx="33">
                  <c:v>49213</c:v>
                </c:pt>
                <c:pt idx="34">
                  <c:v>56954</c:v>
                </c:pt>
                <c:pt idx="35">
                  <c:v>55961</c:v>
                </c:pt>
                <c:pt idx="36">
                  <c:v>60606</c:v>
                </c:pt>
                <c:pt idx="37">
                  <c:v>60039</c:v>
                </c:pt>
                <c:pt idx="38">
                  <c:v>51358</c:v>
                </c:pt>
                <c:pt idx="39">
                  <c:v>50178</c:v>
                </c:pt>
                <c:pt idx="40">
                  <c:v>62690</c:v>
                </c:pt>
                <c:pt idx="41">
                  <c:v>62294</c:v>
                </c:pt>
                <c:pt idx="42">
                  <c:v>62841</c:v>
                </c:pt>
                <c:pt idx="43">
                  <c:v>64735</c:v>
                </c:pt>
                <c:pt idx="44">
                  <c:v>61344</c:v>
                </c:pt>
                <c:pt idx="45">
                  <c:v>59500</c:v>
                </c:pt>
                <c:pt idx="46">
                  <c:v>64253</c:v>
                </c:pt>
                <c:pt idx="47">
                  <c:v>68170</c:v>
                </c:pt>
                <c:pt idx="48">
                  <c:v>53313</c:v>
                </c:pt>
                <c:pt idx="49">
                  <c:v>57733</c:v>
                </c:pt>
                <c:pt idx="50">
                  <c:v>59625</c:v>
                </c:pt>
                <c:pt idx="51">
                  <c:v>57093</c:v>
                </c:pt>
                <c:pt idx="52">
                  <c:v>57766</c:v>
                </c:pt>
                <c:pt idx="53">
                  <c:v>56051</c:v>
                </c:pt>
                <c:pt idx="54">
                  <c:v>61560</c:v>
                </c:pt>
                <c:pt idx="55">
                  <c:v>62053</c:v>
                </c:pt>
                <c:pt idx="56">
                  <c:v>64230</c:v>
                </c:pt>
                <c:pt idx="57">
                  <c:v>59811</c:v>
                </c:pt>
                <c:pt idx="58">
                  <c:v>63631</c:v>
                </c:pt>
              </c:numCache>
            </c:numRef>
          </c:val>
          <c:smooth val="0"/>
          <c:extLst>
            <c:ext xmlns:c16="http://schemas.microsoft.com/office/drawing/2014/chart" uri="{C3380CC4-5D6E-409C-BE32-E72D297353CC}">
              <c16:uniqueId val="{00000005-90A1-4EA2-93DB-70F08DC31324}"/>
            </c:ext>
          </c:extLst>
        </c:ser>
        <c:ser>
          <c:idx val="6"/>
          <c:order val="5"/>
          <c:tx>
            <c:strRef>
              <c:f>'Graphique 5'!$G$4</c:f>
              <c:strCache>
                <c:ptCount val="1"/>
                <c:pt idx="0">
                  <c:v>Fins de période d'essai</c:v>
                </c:pt>
              </c:strCache>
            </c:strRef>
          </c:tx>
          <c:spPr>
            <a:ln w="38100" cap="rnd">
              <a:solidFill>
                <a:srgbClr val="808080"/>
              </a:solidFill>
              <a:prstDash val="sysDash"/>
              <a:round/>
            </a:ln>
            <a:effectLst/>
          </c:spPr>
          <c:marker>
            <c:symbol val="none"/>
          </c:marker>
          <c:cat>
            <c:numRef>
              <c:f>'Graphique 5'!$A$5:$A$63</c:f>
              <c:numCache>
                <c:formatCode>m/d/yyyy</c:formatCode>
                <c:ptCount val="59"/>
                <c:pt idx="0">
                  <c:v>39083</c:v>
                </c:pt>
                <c:pt idx="1">
                  <c:v>39173</c:v>
                </c:pt>
                <c:pt idx="2">
                  <c:v>39264</c:v>
                </c:pt>
                <c:pt idx="3">
                  <c:v>39356</c:v>
                </c:pt>
                <c:pt idx="4">
                  <c:v>39448</c:v>
                </c:pt>
                <c:pt idx="5">
                  <c:v>39539</c:v>
                </c:pt>
                <c:pt idx="6">
                  <c:v>39630</c:v>
                </c:pt>
                <c:pt idx="7">
                  <c:v>39722</c:v>
                </c:pt>
                <c:pt idx="8">
                  <c:v>39814</c:v>
                </c:pt>
                <c:pt idx="9">
                  <c:v>39904</c:v>
                </c:pt>
                <c:pt idx="10">
                  <c:v>39995</c:v>
                </c:pt>
                <c:pt idx="11">
                  <c:v>40087</c:v>
                </c:pt>
                <c:pt idx="12">
                  <c:v>40179</c:v>
                </c:pt>
                <c:pt idx="13">
                  <c:v>40269</c:v>
                </c:pt>
                <c:pt idx="14">
                  <c:v>40360</c:v>
                </c:pt>
                <c:pt idx="15">
                  <c:v>40452</c:v>
                </c:pt>
                <c:pt idx="16">
                  <c:v>40544</c:v>
                </c:pt>
                <c:pt idx="17">
                  <c:v>40634</c:v>
                </c:pt>
                <c:pt idx="18">
                  <c:v>40725</c:v>
                </c:pt>
                <c:pt idx="19">
                  <c:v>40817</c:v>
                </c:pt>
                <c:pt idx="20">
                  <c:v>40909</c:v>
                </c:pt>
                <c:pt idx="21">
                  <c:v>41000</c:v>
                </c:pt>
                <c:pt idx="22">
                  <c:v>41091</c:v>
                </c:pt>
                <c:pt idx="23">
                  <c:v>41183</c:v>
                </c:pt>
                <c:pt idx="24">
                  <c:v>41275</c:v>
                </c:pt>
                <c:pt idx="25">
                  <c:v>41365</c:v>
                </c:pt>
                <c:pt idx="26">
                  <c:v>41456</c:v>
                </c:pt>
                <c:pt idx="27">
                  <c:v>41548</c:v>
                </c:pt>
                <c:pt idx="28">
                  <c:v>41640</c:v>
                </c:pt>
                <c:pt idx="29">
                  <c:v>41730</c:v>
                </c:pt>
                <c:pt idx="30">
                  <c:v>41821</c:v>
                </c:pt>
                <c:pt idx="31">
                  <c:v>41913</c:v>
                </c:pt>
                <c:pt idx="32">
                  <c:v>42005</c:v>
                </c:pt>
                <c:pt idx="33">
                  <c:v>42095</c:v>
                </c:pt>
                <c:pt idx="34">
                  <c:v>42186</c:v>
                </c:pt>
                <c:pt idx="35">
                  <c:v>42278</c:v>
                </c:pt>
                <c:pt idx="36">
                  <c:v>42370</c:v>
                </c:pt>
                <c:pt idx="37">
                  <c:v>42461</c:v>
                </c:pt>
                <c:pt idx="38">
                  <c:v>42552</c:v>
                </c:pt>
                <c:pt idx="39">
                  <c:v>42644</c:v>
                </c:pt>
                <c:pt idx="40">
                  <c:v>42736</c:v>
                </c:pt>
                <c:pt idx="41">
                  <c:v>42826</c:v>
                </c:pt>
                <c:pt idx="42">
                  <c:v>42917</c:v>
                </c:pt>
                <c:pt idx="43">
                  <c:v>43009</c:v>
                </c:pt>
                <c:pt idx="44">
                  <c:v>43101</c:v>
                </c:pt>
                <c:pt idx="45">
                  <c:v>43191</c:v>
                </c:pt>
                <c:pt idx="46">
                  <c:v>43282</c:v>
                </c:pt>
                <c:pt idx="47">
                  <c:v>43374</c:v>
                </c:pt>
                <c:pt idx="48">
                  <c:v>43466</c:v>
                </c:pt>
                <c:pt idx="49">
                  <c:v>43556</c:v>
                </c:pt>
                <c:pt idx="50">
                  <c:v>43647</c:v>
                </c:pt>
                <c:pt idx="51">
                  <c:v>43739</c:v>
                </c:pt>
                <c:pt idx="52">
                  <c:v>43831</c:v>
                </c:pt>
                <c:pt idx="53">
                  <c:v>43922</c:v>
                </c:pt>
                <c:pt idx="54">
                  <c:v>44013</c:v>
                </c:pt>
                <c:pt idx="55">
                  <c:v>44105</c:v>
                </c:pt>
                <c:pt idx="56">
                  <c:v>44197</c:v>
                </c:pt>
                <c:pt idx="57">
                  <c:v>44287</c:v>
                </c:pt>
                <c:pt idx="58">
                  <c:v>44378</c:v>
                </c:pt>
              </c:numCache>
            </c:numRef>
          </c:cat>
          <c:val>
            <c:numRef>
              <c:f>'Graphique 5'!$G$5:$G$63</c:f>
              <c:numCache>
                <c:formatCode>_-* #\ ##0_-;\-* #\ ##0_-;_-* "-"??_-;_-@_-</c:formatCode>
                <c:ptCount val="59"/>
                <c:pt idx="0">
                  <c:v>87174</c:v>
                </c:pt>
                <c:pt idx="1">
                  <c:v>69382</c:v>
                </c:pt>
                <c:pt idx="2">
                  <c:v>82727</c:v>
                </c:pt>
                <c:pt idx="3">
                  <c:v>90133</c:v>
                </c:pt>
                <c:pt idx="4">
                  <c:v>89485</c:v>
                </c:pt>
                <c:pt idx="5">
                  <c:v>86249</c:v>
                </c:pt>
                <c:pt idx="6">
                  <c:v>97743</c:v>
                </c:pt>
                <c:pt idx="7">
                  <c:v>88591</c:v>
                </c:pt>
                <c:pt idx="8">
                  <c:v>75034</c:v>
                </c:pt>
                <c:pt idx="9">
                  <c:v>68094</c:v>
                </c:pt>
                <c:pt idx="10">
                  <c:v>70605</c:v>
                </c:pt>
                <c:pt idx="11">
                  <c:v>76749</c:v>
                </c:pt>
                <c:pt idx="12">
                  <c:v>76938</c:v>
                </c:pt>
                <c:pt idx="13">
                  <c:v>80763</c:v>
                </c:pt>
                <c:pt idx="14">
                  <c:v>79610</c:v>
                </c:pt>
                <c:pt idx="15">
                  <c:v>76481</c:v>
                </c:pt>
                <c:pt idx="16">
                  <c:v>78895</c:v>
                </c:pt>
                <c:pt idx="17">
                  <c:v>80971</c:v>
                </c:pt>
                <c:pt idx="18">
                  <c:v>81848</c:v>
                </c:pt>
                <c:pt idx="19">
                  <c:v>88159</c:v>
                </c:pt>
                <c:pt idx="20">
                  <c:v>79429</c:v>
                </c:pt>
                <c:pt idx="21">
                  <c:v>74490</c:v>
                </c:pt>
                <c:pt idx="22">
                  <c:v>73921</c:v>
                </c:pt>
                <c:pt idx="23">
                  <c:v>74389</c:v>
                </c:pt>
                <c:pt idx="24">
                  <c:v>77527</c:v>
                </c:pt>
                <c:pt idx="25">
                  <c:v>79489</c:v>
                </c:pt>
                <c:pt idx="26">
                  <c:v>76388</c:v>
                </c:pt>
                <c:pt idx="27">
                  <c:v>79033</c:v>
                </c:pt>
                <c:pt idx="28">
                  <c:v>74728</c:v>
                </c:pt>
                <c:pt idx="29">
                  <c:v>73574</c:v>
                </c:pt>
                <c:pt idx="30">
                  <c:v>71418</c:v>
                </c:pt>
                <c:pt idx="31">
                  <c:v>75289</c:v>
                </c:pt>
                <c:pt idx="32">
                  <c:v>80957</c:v>
                </c:pt>
                <c:pt idx="33">
                  <c:v>79011</c:v>
                </c:pt>
                <c:pt idx="34">
                  <c:v>78440</c:v>
                </c:pt>
                <c:pt idx="35">
                  <c:v>78009</c:v>
                </c:pt>
                <c:pt idx="36">
                  <c:v>84917</c:v>
                </c:pt>
                <c:pt idx="37">
                  <c:v>91027</c:v>
                </c:pt>
                <c:pt idx="38">
                  <c:v>93858</c:v>
                </c:pt>
                <c:pt idx="39">
                  <c:v>94862</c:v>
                </c:pt>
                <c:pt idx="40">
                  <c:v>116705</c:v>
                </c:pt>
                <c:pt idx="41">
                  <c:v>122606</c:v>
                </c:pt>
                <c:pt idx="42">
                  <c:v>127118</c:v>
                </c:pt>
                <c:pt idx="43">
                  <c:v>134847</c:v>
                </c:pt>
                <c:pt idx="44">
                  <c:v>143316</c:v>
                </c:pt>
                <c:pt idx="45">
                  <c:v>144778</c:v>
                </c:pt>
                <c:pt idx="46">
                  <c:v>148341</c:v>
                </c:pt>
                <c:pt idx="47">
                  <c:v>158712</c:v>
                </c:pt>
                <c:pt idx="48">
                  <c:v>159054</c:v>
                </c:pt>
                <c:pt idx="49">
                  <c:v>167006</c:v>
                </c:pt>
                <c:pt idx="50">
                  <c:v>176204</c:v>
                </c:pt>
                <c:pt idx="51">
                  <c:v>190036</c:v>
                </c:pt>
                <c:pt idx="52">
                  <c:v>183577</c:v>
                </c:pt>
                <c:pt idx="53">
                  <c:v>94968</c:v>
                </c:pt>
                <c:pt idx="54">
                  <c:v>153966</c:v>
                </c:pt>
                <c:pt idx="55">
                  <c:v>138593</c:v>
                </c:pt>
                <c:pt idx="56">
                  <c:v>124208</c:v>
                </c:pt>
                <c:pt idx="57">
                  <c:v>158077</c:v>
                </c:pt>
                <c:pt idx="58">
                  <c:v>198476</c:v>
                </c:pt>
              </c:numCache>
            </c:numRef>
          </c:val>
          <c:smooth val="0"/>
          <c:extLst>
            <c:ext xmlns:c16="http://schemas.microsoft.com/office/drawing/2014/chart" uri="{C3380CC4-5D6E-409C-BE32-E72D297353CC}">
              <c16:uniqueId val="{00000006-90A1-4EA2-93DB-70F08DC31324}"/>
            </c:ext>
          </c:extLst>
        </c:ser>
        <c:dLbls>
          <c:showLegendKey val="0"/>
          <c:showVal val="0"/>
          <c:showCatName val="0"/>
          <c:showSerName val="0"/>
          <c:showPercent val="0"/>
          <c:showBubbleSize val="0"/>
        </c:dLbls>
        <c:smooth val="0"/>
        <c:axId val="458840536"/>
        <c:axId val="458840864"/>
      </c:lineChart>
      <c:dateAx>
        <c:axId val="458840536"/>
        <c:scaling>
          <c:orientation val="minMax"/>
          <c:max val="44470"/>
        </c:scaling>
        <c:delete val="0"/>
        <c:axPos val="b"/>
        <c:majorGridlines>
          <c:spPr>
            <a:ln w="12700" cap="flat" cmpd="sng" algn="ctr">
              <a:solidFill>
                <a:srgbClr val="C0C0C0"/>
              </a:solidFill>
              <a:prstDash val="solid"/>
              <a:round/>
            </a:ln>
            <a:effectLst/>
          </c:spPr>
        </c:majorGridlines>
        <c:numFmt formatCode="yy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58840864"/>
        <c:crosses val="autoZero"/>
        <c:auto val="0"/>
        <c:lblOffset val="0"/>
        <c:baseTimeUnit val="months"/>
        <c:majorUnit val="12"/>
        <c:majorTimeUnit val="months"/>
        <c:minorUnit val="3"/>
        <c:minorTimeUnit val="months"/>
      </c:dateAx>
      <c:valAx>
        <c:axId val="458840864"/>
        <c:scaling>
          <c:orientation val="minMax"/>
        </c:scaling>
        <c:delete val="0"/>
        <c:axPos val="l"/>
        <c:majorGridlines>
          <c:spPr>
            <a:ln w="12700" cap="flat" cmpd="sng" algn="ctr">
              <a:solidFill>
                <a:srgbClr val="C0C0C0"/>
              </a:solidFill>
              <a:prstDash val="solid"/>
              <a:round/>
            </a:ln>
            <a:effectLst/>
          </c:spPr>
        </c:majorGridlines>
        <c:numFmt formatCode="#,##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58840536"/>
        <c:crosses val="autoZero"/>
        <c:crossBetween val="midCat"/>
      </c:valAx>
      <c:spPr>
        <a:noFill/>
        <a:ln w="12700">
          <a:solidFill>
            <a:srgbClr val="000000"/>
          </a:solidFill>
          <a:prstDash val="solid"/>
        </a:ln>
        <a:effectLst/>
      </c:spPr>
    </c:plotArea>
    <c:legend>
      <c:legendPos val="b"/>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351186191E-2"/>
          <c:y val="0.10119330076553902"/>
          <c:w val="0.88307446010537549"/>
          <c:h val="0.69646990680329668"/>
        </c:manualLayout>
      </c:layout>
      <c:lineChart>
        <c:grouping val="standard"/>
        <c:varyColors val="0"/>
        <c:ser>
          <c:idx val="0"/>
          <c:order val="0"/>
          <c:tx>
            <c:strRef>
              <c:f>'Graphique A'!$B$4</c:f>
              <c:strCache>
                <c:ptCount val="1"/>
                <c:pt idx="0">
                  <c:v>Evolutions des effectifs à midi</c:v>
                </c:pt>
              </c:strCache>
            </c:strRef>
          </c:tx>
          <c:spPr>
            <a:ln w="28575" cap="rnd">
              <a:solidFill>
                <a:srgbClr val="C00000"/>
              </a:solidFill>
              <a:round/>
            </a:ln>
            <a:effectLst/>
          </c:spPr>
          <c:marker>
            <c:symbol val="none"/>
          </c:marker>
          <c:cat>
            <c:numRef>
              <c:f>'Graphique A'!$A$5:$A$19</c:f>
              <c:numCache>
                <c:formatCode>m/d/yyyy</c:formatCode>
                <c:ptCount val="15"/>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numCache>
            </c:numRef>
          </c:cat>
          <c:val>
            <c:numRef>
              <c:f>'Graphique A'!$B$5:$B$19</c:f>
              <c:numCache>
                <c:formatCode>0.0</c:formatCode>
                <c:ptCount val="15"/>
                <c:pt idx="1">
                  <c:v>160.56942885335201</c:v>
                </c:pt>
                <c:pt idx="2">
                  <c:v>-80.085969615014321</c:v>
                </c:pt>
                <c:pt idx="3">
                  <c:v>26.250694108764346</c:v>
                </c:pt>
                <c:pt idx="4">
                  <c:v>41.937352439467723</c:v>
                </c:pt>
                <c:pt idx="5">
                  <c:v>152.77224044327085</c:v>
                </c:pt>
                <c:pt idx="6">
                  <c:v>-29.703460756388797</c:v>
                </c:pt>
                <c:pt idx="7">
                  <c:v>-29.309966003651311</c:v>
                </c:pt>
                <c:pt idx="8">
                  <c:v>-64.529943552478613</c:v>
                </c:pt>
                <c:pt idx="9">
                  <c:v>36.11802445659773</c:v>
                </c:pt>
                <c:pt idx="10">
                  <c:v>-3.5965819887264754</c:v>
                </c:pt>
                <c:pt idx="11">
                  <c:v>-53.228454664211149</c:v>
                </c:pt>
                <c:pt idx="12">
                  <c:v>115.53844863195657</c:v>
                </c:pt>
                <c:pt idx="13">
                  <c:v>225.9822388053739</c:v>
                </c:pt>
                <c:pt idx="14">
                  <c:v>-26.089301337083185</c:v>
                </c:pt>
              </c:numCache>
            </c:numRef>
          </c:val>
          <c:smooth val="0"/>
          <c:extLst>
            <c:ext xmlns:c16="http://schemas.microsoft.com/office/drawing/2014/chart" uri="{C3380CC4-5D6E-409C-BE32-E72D297353CC}">
              <c16:uniqueId val="{00000000-5353-4AB3-9F9C-57ABBC967E95}"/>
            </c:ext>
          </c:extLst>
        </c:ser>
        <c:ser>
          <c:idx val="2"/>
          <c:order val="1"/>
          <c:tx>
            <c:strRef>
              <c:f>'Graphique A'!$C$4</c:f>
              <c:strCache>
                <c:ptCount val="1"/>
                <c:pt idx="0">
                  <c:v>Evolutions des effectifs à minuit</c:v>
                </c:pt>
              </c:strCache>
            </c:strRef>
          </c:tx>
          <c:spPr>
            <a:ln w="28575" cap="rnd">
              <a:solidFill>
                <a:schemeClr val="tx2"/>
              </a:solidFill>
              <a:round/>
            </a:ln>
            <a:effectLst/>
          </c:spPr>
          <c:marker>
            <c:symbol val="none"/>
          </c:marker>
          <c:cat>
            <c:numRef>
              <c:f>'Graphique A'!$A$5:$A$19</c:f>
              <c:numCache>
                <c:formatCode>m/d/yyyy</c:formatCode>
                <c:ptCount val="15"/>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numCache>
            </c:numRef>
          </c:cat>
          <c:val>
            <c:numRef>
              <c:f>'Graphique A'!$C$5:$C$19</c:f>
              <c:numCache>
                <c:formatCode>0.0</c:formatCode>
                <c:ptCount val="15"/>
                <c:pt idx="1">
                  <c:v>92.674206319086295</c:v>
                </c:pt>
                <c:pt idx="2">
                  <c:v>-44.137727158328708</c:v>
                </c:pt>
                <c:pt idx="3">
                  <c:v>-118.3176800987532</c:v>
                </c:pt>
                <c:pt idx="4">
                  <c:v>220.30912308595762</c:v>
                </c:pt>
                <c:pt idx="5">
                  <c:v>80.678808410001551</c:v>
                </c:pt>
                <c:pt idx="6">
                  <c:v>-25.394992829207297</c:v>
                </c:pt>
                <c:pt idx="7">
                  <c:v>-175.59293866675188</c:v>
                </c:pt>
                <c:pt idx="8">
                  <c:v>152.72869635388162</c:v>
                </c:pt>
                <c:pt idx="9">
                  <c:v>-12.501148525293523</c:v>
                </c:pt>
                <c:pt idx="10">
                  <c:v>-24.574313273373296</c:v>
                </c:pt>
                <c:pt idx="11">
                  <c:v>-216.21131797610235</c:v>
                </c:pt>
                <c:pt idx="12">
                  <c:v>290.00327395661134</c:v>
                </c:pt>
                <c:pt idx="13">
                  <c:v>190.42585504175477</c:v>
                </c:pt>
                <c:pt idx="14">
                  <c:v>-36.514315618745528</c:v>
                </c:pt>
              </c:numCache>
            </c:numRef>
          </c:val>
          <c:smooth val="0"/>
          <c:extLst>
            <c:ext xmlns:c16="http://schemas.microsoft.com/office/drawing/2014/chart" uri="{C3380CC4-5D6E-409C-BE32-E72D297353CC}">
              <c16:uniqueId val="{00000001-5353-4AB3-9F9C-57ABBC967E95}"/>
            </c:ext>
          </c:extLst>
        </c:ser>
        <c:dLbls>
          <c:showLegendKey val="0"/>
          <c:showVal val="0"/>
          <c:showCatName val="0"/>
          <c:showSerName val="0"/>
          <c:showPercent val="0"/>
          <c:showBubbleSize val="0"/>
        </c:dLbls>
        <c:smooth val="0"/>
        <c:axId val="534055200"/>
        <c:axId val="534053560"/>
      </c:lineChart>
      <c:dateAx>
        <c:axId val="534055200"/>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i="1"/>
                  <a:t>base 100 - 2019</a:t>
                </a:r>
              </a:p>
            </c:rich>
          </c:tx>
          <c:layout>
            <c:manualLayout>
              <c:xMode val="edge"/>
              <c:yMode val="edge"/>
              <c:x val="8.140980073439856E-2"/>
              <c:y val="2.83959590801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3560"/>
        <c:crosses val="autoZero"/>
        <c:auto val="1"/>
        <c:lblOffset val="100"/>
        <c:baseTimeUnit val="months"/>
        <c:majorUnit val="3"/>
        <c:majorTimeUnit val="months"/>
      </c:dateAx>
      <c:valAx>
        <c:axId val="534053560"/>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534055200"/>
        <c:crosses val="autoZero"/>
        <c:crossBetween val="between"/>
      </c:valAx>
      <c:spPr>
        <a:noFill/>
        <a:ln>
          <a:noFill/>
        </a:ln>
        <a:effectLst/>
      </c:spPr>
    </c:plotArea>
    <c:legend>
      <c:legendPos val="b"/>
      <c:layout>
        <c:manualLayout>
          <c:xMode val="edge"/>
          <c:yMode val="edge"/>
          <c:x val="7.2721017070415964E-2"/>
          <c:y val="0.93233154024063825"/>
          <c:w val="0.85455780508294044"/>
          <c:h val="6.7668459759361768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4998961438939E-2"/>
          <c:y val="4.0515653775322284E-2"/>
          <c:w val="0.8976323243344424"/>
          <c:h val="0.69079566711619611"/>
        </c:manualLayout>
      </c:layout>
      <c:lineChart>
        <c:grouping val="standard"/>
        <c:varyColors val="0"/>
        <c:ser>
          <c:idx val="0"/>
          <c:order val="0"/>
          <c:tx>
            <c:strRef>
              <c:f>'Focus - Graphique 1A'!$B$3</c:f>
              <c:strCache>
                <c:ptCount val="1"/>
                <c:pt idx="0">
                  <c:v>Moins de 10 salariés</c:v>
                </c:pt>
              </c:strCache>
            </c:strRef>
          </c:tx>
          <c:spPr>
            <a:ln w="38100" cap="rnd">
              <a:solidFill>
                <a:srgbClr val="0070C0"/>
              </a:solidFill>
              <a:prstDash val="solid"/>
              <a:round/>
            </a:ln>
            <a:effectLst/>
          </c:spPr>
          <c:marker>
            <c:symbol val="none"/>
          </c:marker>
          <c:cat>
            <c:numRef>
              <c:f>'Focus - Graphique 1A'!$A$4:$A$25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1A'!$B$4:$B$25</c:f>
              <c:numCache>
                <c:formatCode>0</c:formatCode>
                <c:ptCount val="22"/>
                <c:pt idx="0">
                  <c:v>100.85576645908529</c:v>
                </c:pt>
                <c:pt idx="1">
                  <c:v>106.42770596589787</c:v>
                </c:pt>
                <c:pt idx="2">
                  <c:v>75.606927621396579</c:v>
                </c:pt>
                <c:pt idx="3">
                  <c:v>46.143331461500651</c:v>
                </c:pt>
                <c:pt idx="4">
                  <c:v>63.031107815103439</c:v>
                </c:pt>
                <c:pt idx="5">
                  <c:v>81.513118295418678</c:v>
                </c:pt>
                <c:pt idx="6">
                  <c:v>87.780675272833903</c:v>
                </c:pt>
                <c:pt idx="7">
                  <c:v>88.773752278877041</c:v>
                </c:pt>
                <c:pt idx="8">
                  <c:v>86.328285488929325</c:v>
                </c:pt>
                <c:pt idx="9">
                  <c:v>85.660582273799051</c:v>
                </c:pt>
                <c:pt idx="10">
                  <c:v>67.851501798383893</c:v>
                </c:pt>
                <c:pt idx="11">
                  <c:v>74.083407649255449</c:v>
                </c:pt>
                <c:pt idx="12">
                  <c:v>76.538265547475319</c:v>
                </c:pt>
                <c:pt idx="13">
                  <c:v>75.891853222521775</c:v>
                </c:pt>
                <c:pt idx="14">
                  <c:v>75.330278549428101</c:v>
                </c:pt>
                <c:pt idx="15">
                  <c:v>81.763618045812763</c:v>
                </c:pt>
                <c:pt idx="16">
                  <c:v>99.798807810634642</c:v>
                </c:pt>
                <c:pt idx="17">
                  <c:v>102.58022607464439</c:v>
                </c:pt>
                <c:pt idx="18">
                  <c:v>111.15698698613394</c:v>
                </c:pt>
                <c:pt idx="19">
                  <c:v>107.21462704141054</c:v>
                </c:pt>
                <c:pt idx="20">
                  <c:v>107.74208924115081</c:v>
                </c:pt>
                <c:pt idx="21">
                  <c:v>114.25085494526472</c:v>
                </c:pt>
              </c:numCache>
            </c:numRef>
          </c:val>
          <c:smooth val="0"/>
          <c:extLst>
            <c:ext xmlns:c16="http://schemas.microsoft.com/office/drawing/2014/chart" uri="{C3380CC4-5D6E-409C-BE32-E72D297353CC}">
              <c16:uniqueId val="{00000000-28E3-4EBD-B54C-75F8D019F3DA}"/>
            </c:ext>
          </c:extLst>
        </c:ser>
        <c:ser>
          <c:idx val="1"/>
          <c:order val="1"/>
          <c:tx>
            <c:strRef>
              <c:f>'Focus - Graphique 1A'!$C$3</c:f>
              <c:strCache>
                <c:ptCount val="1"/>
                <c:pt idx="0">
                  <c:v>10 à 49 salariés</c:v>
                </c:pt>
              </c:strCache>
            </c:strRef>
          </c:tx>
          <c:spPr>
            <a:ln w="38100" cap="rnd">
              <a:solidFill>
                <a:srgbClr val="FF6600"/>
              </a:solidFill>
              <a:prstDash val="solid"/>
              <a:round/>
            </a:ln>
            <a:effectLst/>
          </c:spPr>
          <c:marker>
            <c:symbol val="none"/>
          </c:marker>
          <c:cat>
            <c:numRef>
              <c:f>'Focus - Graphique 1A'!$A$4:$A$25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1A'!$C$4:$C$25</c:f>
              <c:numCache>
                <c:formatCode>0</c:formatCode>
                <c:ptCount val="22"/>
                <c:pt idx="0">
                  <c:v>110.40450890119632</c:v>
                </c:pt>
                <c:pt idx="1">
                  <c:v>112.14564719981517</c:v>
                </c:pt>
                <c:pt idx="2">
                  <c:v>85.724391122528161</c:v>
                </c:pt>
                <c:pt idx="3">
                  <c:v>48.644880037517524</c:v>
                </c:pt>
                <c:pt idx="4">
                  <c:v>57.52537227151204</c:v>
                </c:pt>
                <c:pt idx="5">
                  <c:v>79.110318186498446</c:v>
                </c:pt>
                <c:pt idx="6">
                  <c:v>86.410699803854286</c:v>
                </c:pt>
                <c:pt idx="7">
                  <c:v>88.663086600991718</c:v>
                </c:pt>
                <c:pt idx="8">
                  <c:v>89.56550152555171</c:v>
                </c:pt>
                <c:pt idx="9">
                  <c:v>91.097791024812594</c:v>
                </c:pt>
                <c:pt idx="10">
                  <c:v>72.517243903591634</c:v>
                </c:pt>
                <c:pt idx="11">
                  <c:v>79.216746501621415</c:v>
                </c:pt>
                <c:pt idx="12">
                  <c:v>83.610211984673612</c:v>
                </c:pt>
                <c:pt idx="13">
                  <c:v>84.40429426458256</c:v>
                </c:pt>
                <c:pt idx="14">
                  <c:v>84.211554853304435</c:v>
                </c:pt>
                <c:pt idx="15">
                  <c:v>93.834338530562903</c:v>
                </c:pt>
                <c:pt idx="16">
                  <c:v>105.06671101392241</c:v>
                </c:pt>
                <c:pt idx="17">
                  <c:v>111.80305276677889</c:v>
                </c:pt>
                <c:pt idx="18">
                  <c:v>121.50957738053178</c:v>
                </c:pt>
                <c:pt idx="19">
                  <c:v>117.53063660910921</c:v>
                </c:pt>
                <c:pt idx="20">
                  <c:v>121.12333106117157</c:v>
                </c:pt>
                <c:pt idx="21">
                  <c:v>123.11350686900326</c:v>
                </c:pt>
              </c:numCache>
            </c:numRef>
          </c:val>
          <c:smooth val="0"/>
          <c:extLst>
            <c:ext xmlns:c16="http://schemas.microsoft.com/office/drawing/2014/chart" uri="{C3380CC4-5D6E-409C-BE32-E72D297353CC}">
              <c16:uniqueId val="{00000001-28E3-4EBD-B54C-75F8D019F3DA}"/>
            </c:ext>
          </c:extLst>
        </c:ser>
        <c:ser>
          <c:idx val="2"/>
          <c:order val="2"/>
          <c:tx>
            <c:strRef>
              <c:f>'Focus - Graphique 1A'!$D$3</c:f>
              <c:strCache>
                <c:ptCount val="1"/>
                <c:pt idx="0">
                  <c:v>Plus de 50 salariés</c:v>
                </c:pt>
              </c:strCache>
            </c:strRef>
          </c:tx>
          <c:spPr>
            <a:ln w="38100" cap="rnd">
              <a:solidFill>
                <a:srgbClr val="00B050"/>
              </a:solidFill>
              <a:prstDash val="sysDash"/>
              <a:round/>
            </a:ln>
            <a:effectLst/>
          </c:spPr>
          <c:marker>
            <c:symbol val="none"/>
          </c:marker>
          <c:cat>
            <c:numRef>
              <c:f>'Focus - Graphique 1A'!$A$4:$A$25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1A'!$D$4:$D$25</c:f>
              <c:numCache>
                <c:formatCode>0</c:formatCode>
                <c:ptCount val="22"/>
                <c:pt idx="0">
                  <c:v>109.37794563889358</c:v>
                </c:pt>
                <c:pt idx="1">
                  <c:v>108.75582161080932</c:v>
                </c:pt>
                <c:pt idx="2">
                  <c:v>88.166096608240991</c:v>
                </c:pt>
                <c:pt idx="3">
                  <c:v>58.160467355320669</c:v>
                </c:pt>
                <c:pt idx="4">
                  <c:v>59.692793853811843</c:v>
                </c:pt>
                <c:pt idx="5">
                  <c:v>68.378092452796039</c:v>
                </c:pt>
                <c:pt idx="6">
                  <c:v>81.604481421453528</c:v>
                </c:pt>
                <c:pt idx="7">
                  <c:v>87.513544888257769</c:v>
                </c:pt>
                <c:pt idx="8">
                  <c:v>83.269583299282829</c:v>
                </c:pt>
                <c:pt idx="9">
                  <c:v>88.022994728357205</c:v>
                </c:pt>
                <c:pt idx="10">
                  <c:v>77.933666854567036</c:v>
                </c:pt>
                <c:pt idx="11">
                  <c:v>79.753399754195712</c:v>
                </c:pt>
                <c:pt idx="12">
                  <c:v>82.731239480440792</c:v>
                </c:pt>
                <c:pt idx="13">
                  <c:v>84.069872290865206</c:v>
                </c:pt>
                <c:pt idx="14">
                  <c:v>84.677420236716145</c:v>
                </c:pt>
                <c:pt idx="15">
                  <c:v>92.870876469601114</c:v>
                </c:pt>
                <c:pt idx="16">
                  <c:v>96.940541338697699</c:v>
                </c:pt>
                <c:pt idx="17">
                  <c:v>100.52908372146945</c:v>
                </c:pt>
                <c:pt idx="18">
                  <c:v>118.5254133348558</c:v>
                </c:pt>
                <c:pt idx="19">
                  <c:v>112.140847060102</c:v>
                </c:pt>
                <c:pt idx="20">
                  <c:v>117.00980934490836</c:v>
                </c:pt>
                <c:pt idx="21">
                  <c:v>118.77905405107452</c:v>
                </c:pt>
              </c:numCache>
            </c:numRef>
          </c:val>
          <c:smooth val="0"/>
          <c:extLst>
            <c:ext xmlns:c16="http://schemas.microsoft.com/office/drawing/2014/chart" uri="{C3380CC4-5D6E-409C-BE32-E72D297353CC}">
              <c16:uniqueId val="{00000002-28E3-4EBD-B54C-75F8D019F3DA}"/>
            </c:ext>
          </c:extLst>
        </c:ser>
        <c:ser>
          <c:idx val="4"/>
          <c:order val="3"/>
          <c:tx>
            <c:strRef>
              <c:f>'Focus - Graphique 1A'!$E$3</c:f>
              <c:strCache>
                <c:ptCount val="1"/>
                <c:pt idx="0">
                  <c:v>Plus de 50 salariés (hors effet de structure)</c:v>
                </c:pt>
              </c:strCache>
            </c:strRef>
          </c:tx>
          <c:spPr>
            <a:ln w="38100" cap="rnd">
              <a:solidFill>
                <a:srgbClr val="FFCC00"/>
              </a:solidFill>
              <a:prstDash val="dashDot"/>
              <a:round/>
            </a:ln>
            <a:effectLst/>
          </c:spPr>
          <c:marker>
            <c:symbol val="none"/>
          </c:marker>
          <c:dPt>
            <c:idx val="6"/>
            <c:marker>
              <c:symbol val="none"/>
            </c:marker>
            <c:bubble3D val="0"/>
            <c:extLst>
              <c:ext xmlns:c16="http://schemas.microsoft.com/office/drawing/2014/chart" uri="{C3380CC4-5D6E-409C-BE32-E72D297353CC}">
                <c16:uniqueId val="{00000003-28E3-4EBD-B54C-75F8D019F3DA}"/>
              </c:ext>
            </c:extLst>
          </c:dPt>
          <c:cat>
            <c:numRef>
              <c:f>'Focus - Graphique 1A'!$A$4:$A$25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1A'!$E$4:$E$25</c:f>
              <c:numCache>
                <c:formatCode>0</c:formatCode>
                <c:ptCount val="22"/>
                <c:pt idx="0">
                  <c:v>110.12148499309598</c:v>
                </c:pt>
                <c:pt idx="1">
                  <c:v>111.69173350567452</c:v>
                </c:pt>
                <c:pt idx="2">
                  <c:v>89.255660719085995</c:v>
                </c:pt>
                <c:pt idx="3">
                  <c:v>50.761566821577709</c:v>
                </c:pt>
                <c:pt idx="4">
                  <c:v>55.53453138981137</c:v>
                </c:pt>
                <c:pt idx="5">
                  <c:v>67.876711133567653</c:v>
                </c:pt>
                <c:pt idx="6">
                  <c:v>82.011344117576286</c:v>
                </c:pt>
                <c:pt idx="7">
                  <c:v>91.042538674274283</c:v>
                </c:pt>
                <c:pt idx="8">
                  <c:v>85.434919923907913</c:v>
                </c:pt>
                <c:pt idx="9">
                  <c:v>90.872419726996597</c:v>
                </c:pt>
                <c:pt idx="10">
                  <c:v>72.117053498445443</c:v>
                </c:pt>
                <c:pt idx="11">
                  <c:v>75.973622923416173</c:v>
                </c:pt>
                <c:pt idx="12">
                  <c:v>77.06720900961534</c:v>
                </c:pt>
                <c:pt idx="13">
                  <c:v>76.519990979249627</c:v>
                </c:pt>
                <c:pt idx="14">
                  <c:v>78.162072334892414</c:v>
                </c:pt>
                <c:pt idx="15">
                  <c:v>87.183350522891487</c:v>
                </c:pt>
                <c:pt idx="16">
                  <c:v>94.30655905741628</c:v>
                </c:pt>
                <c:pt idx="17">
                  <c:v>97.430060286853887</c:v>
                </c:pt>
                <c:pt idx="18">
                  <c:v>116.23401911122981</c:v>
                </c:pt>
                <c:pt idx="19">
                  <c:v>110.14098090817575</c:v>
                </c:pt>
                <c:pt idx="20">
                  <c:v>114.96014204887706</c:v>
                </c:pt>
                <c:pt idx="21">
                  <c:v>118.17387371811398</c:v>
                </c:pt>
              </c:numCache>
            </c:numRef>
          </c:val>
          <c:smooth val="0"/>
          <c:extLst>
            <c:ext xmlns:c16="http://schemas.microsoft.com/office/drawing/2014/chart" uri="{C3380CC4-5D6E-409C-BE32-E72D297353CC}">
              <c16:uniqueId val="{00000004-28E3-4EBD-B54C-75F8D019F3DA}"/>
            </c:ext>
          </c:extLst>
        </c:ser>
        <c:dLbls>
          <c:showLegendKey val="0"/>
          <c:showVal val="0"/>
          <c:showCatName val="0"/>
          <c:showSerName val="0"/>
          <c:showPercent val="0"/>
          <c:showBubbleSize val="0"/>
        </c:dLbls>
        <c:smooth val="0"/>
        <c:axId val="421673192"/>
        <c:axId val="421673520"/>
      </c:lineChart>
      <c:dateAx>
        <c:axId val="421673192"/>
        <c:scaling>
          <c:orientation val="minMax"/>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21673520"/>
        <c:crosses val="autoZero"/>
        <c:auto val="0"/>
        <c:lblOffset val="0"/>
        <c:baseTimeUnit val="months"/>
        <c:majorUnit val="3"/>
        <c:majorTimeUnit val="months"/>
        <c:minorUnit val="1"/>
        <c:minorTimeUnit val="months"/>
      </c:dateAx>
      <c:valAx>
        <c:axId val="421673520"/>
        <c:scaling>
          <c:orientation val="minMax"/>
          <c:max val="140"/>
          <c:min val="4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21673192"/>
        <c:crossesAt val="1"/>
        <c:crossBetween val="midCat"/>
        <c:majorUnit val="20"/>
      </c:valAx>
      <c:spPr>
        <a:noFill/>
        <a:ln w="12700">
          <a:solidFill>
            <a:srgbClr val="000000"/>
          </a:solidFill>
          <a:prstDash val="solid"/>
        </a:ln>
        <a:effectLst/>
      </c:spPr>
    </c:plotArea>
    <c:legend>
      <c:legendPos val="b"/>
      <c:layout>
        <c:manualLayout>
          <c:xMode val="edge"/>
          <c:yMode val="edge"/>
          <c:x val="1.5618031668897372E-2"/>
          <c:y val="0.80262252356961339"/>
          <c:w val="0.98438196833110259"/>
          <c:h val="0.17337556976294846"/>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64998961438939E-2"/>
          <c:y val="4.0515653775322284E-2"/>
          <c:w val="0.8976323243344424"/>
          <c:h val="0.69079566711619611"/>
        </c:manualLayout>
      </c:layout>
      <c:lineChart>
        <c:grouping val="standard"/>
        <c:varyColors val="0"/>
        <c:ser>
          <c:idx val="0"/>
          <c:order val="0"/>
          <c:tx>
            <c:strRef>
              <c:f>'Focus - Graphique 2A'!$B$3</c:f>
              <c:strCache>
                <c:ptCount val="1"/>
                <c:pt idx="0">
                  <c:v>Moins de 10 salariés</c:v>
                </c:pt>
              </c:strCache>
            </c:strRef>
          </c:tx>
          <c:spPr>
            <a:ln w="38100" cap="rnd">
              <a:solidFill>
                <a:srgbClr val="0070C0"/>
              </a:solidFill>
              <a:prstDash val="solid"/>
              <a:round/>
            </a:ln>
            <a:effectLst/>
          </c:spPr>
          <c:marker>
            <c:symbol val="none"/>
          </c:marker>
          <c:cat>
            <c:numRef>
              <c:f>'Focus - Graphique 2A'!$A$4:$A$25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2A'!$B$4:$B$25</c:f>
              <c:numCache>
                <c:formatCode>0</c:formatCode>
                <c:ptCount val="22"/>
                <c:pt idx="0">
                  <c:v>96.214867147465057</c:v>
                </c:pt>
                <c:pt idx="1">
                  <c:v>98.393592455761038</c:v>
                </c:pt>
                <c:pt idx="2">
                  <c:v>72.88788713547747</c:v>
                </c:pt>
                <c:pt idx="3">
                  <c:v>22.321557904692462</c:v>
                </c:pt>
                <c:pt idx="4">
                  <c:v>50.150755573466753</c:v>
                </c:pt>
                <c:pt idx="5">
                  <c:v>93.425630973897526</c:v>
                </c:pt>
                <c:pt idx="6">
                  <c:v>96.910449024300277</c:v>
                </c:pt>
                <c:pt idx="7">
                  <c:v>104.83519266034149</c:v>
                </c:pt>
                <c:pt idx="8">
                  <c:v>97.941352858239355</c:v>
                </c:pt>
                <c:pt idx="9">
                  <c:v>93.710192822978698</c:v>
                </c:pt>
                <c:pt idx="10">
                  <c:v>77.258763877997822</c:v>
                </c:pt>
                <c:pt idx="11">
                  <c:v>85.934348419253894</c:v>
                </c:pt>
                <c:pt idx="12">
                  <c:v>83.202494180780874</c:v>
                </c:pt>
                <c:pt idx="13">
                  <c:v>79.447664255744286</c:v>
                </c:pt>
                <c:pt idx="14">
                  <c:v>90.880128228707463</c:v>
                </c:pt>
                <c:pt idx="15">
                  <c:v>76.018434561528267</c:v>
                </c:pt>
                <c:pt idx="16">
                  <c:v>112.29137917670894</c:v>
                </c:pt>
                <c:pt idx="17">
                  <c:v>125.34967092418918</c:v>
                </c:pt>
                <c:pt idx="18">
                  <c:v>111.95974502683512</c:v>
                </c:pt>
                <c:pt idx="19">
                  <c:v>123.00096313510748</c:v>
                </c:pt>
                <c:pt idx="20">
                  <c:v>115.33258614203167</c:v>
                </c:pt>
                <c:pt idx="21">
                  <c:v>110.66220986587645</c:v>
                </c:pt>
              </c:numCache>
            </c:numRef>
          </c:val>
          <c:smooth val="0"/>
          <c:extLst>
            <c:ext xmlns:c16="http://schemas.microsoft.com/office/drawing/2014/chart" uri="{C3380CC4-5D6E-409C-BE32-E72D297353CC}">
              <c16:uniqueId val="{00000000-5CAB-4C96-90B9-CC13A8B25917}"/>
            </c:ext>
          </c:extLst>
        </c:ser>
        <c:ser>
          <c:idx val="1"/>
          <c:order val="1"/>
          <c:tx>
            <c:strRef>
              <c:f>'Focus - Graphique 2A'!$C$3</c:f>
              <c:strCache>
                <c:ptCount val="1"/>
                <c:pt idx="0">
                  <c:v>10 à 49 salariés</c:v>
                </c:pt>
              </c:strCache>
            </c:strRef>
          </c:tx>
          <c:spPr>
            <a:ln w="38100" cap="rnd">
              <a:solidFill>
                <a:srgbClr val="FF6600"/>
              </a:solidFill>
              <a:prstDash val="solid"/>
              <a:round/>
            </a:ln>
            <a:effectLst/>
          </c:spPr>
          <c:marker>
            <c:symbol val="none"/>
          </c:marker>
          <c:cat>
            <c:numRef>
              <c:f>'Focus - Graphique 2A'!$A$4:$A$25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2A'!$C$4:$C$25</c:f>
              <c:numCache>
                <c:formatCode>0</c:formatCode>
                <c:ptCount val="22"/>
                <c:pt idx="0">
                  <c:v>101.39391132789046</c:v>
                </c:pt>
                <c:pt idx="1">
                  <c:v>104.35163151757749</c:v>
                </c:pt>
                <c:pt idx="2">
                  <c:v>79.187364138819277</c:v>
                </c:pt>
                <c:pt idx="3">
                  <c:v>28.007098685680194</c:v>
                </c:pt>
                <c:pt idx="4">
                  <c:v>48.012945377455679</c:v>
                </c:pt>
                <c:pt idx="5">
                  <c:v>84.549419873082655</c:v>
                </c:pt>
                <c:pt idx="6">
                  <c:v>82.46138516919703</c:v>
                </c:pt>
                <c:pt idx="7">
                  <c:v>95.05122470156013</c:v>
                </c:pt>
                <c:pt idx="8">
                  <c:v>90.090505789342885</c:v>
                </c:pt>
                <c:pt idx="9">
                  <c:v>83.902618827843284</c:v>
                </c:pt>
                <c:pt idx="10">
                  <c:v>74.229215000760888</c:v>
                </c:pt>
                <c:pt idx="11">
                  <c:v>76.367630598095033</c:v>
                </c:pt>
                <c:pt idx="12">
                  <c:v>82.718102514417907</c:v>
                </c:pt>
                <c:pt idx="13">
                  <c:v>80.538075048362856</c:v>
                </c:pt>
                <c:pt idx="14">
                  <c:v>94.278476482182114</c:v>
                </c:pt>
                <c:pt idx="15">
                  <c:v>77.990070348702972</c:v>
                </c:pt>
                <c:pt idx="16">
                  <c:v>109.55050386422916</c:v>
                </c:pt>
                <c:pt idx="17">
                  <c:v>117.05269860668331</c:v>
                </c:pt>
                <c:pt idx="18">
                  <c:v>105.24651830353416</c:v>
                </c:pt>
                <c:pt idx="19">
                  <c:v>118.54407650301326</c:v>
                </c:pt>
                <c:pt idx="20">
                  <c:v>116.63371848089173</c:v>
                </c:pt>
                <c:pt idx="21">
                  <c:v>110.818919951596</c:v>
                </c:pt>
              </c:numCache>
            </c:numRef>
          </c:val>
          <c:smooth val="0"/>
          <c:extLst>
            <c:ext xmlns:c16="http://schemas.microsoft.com/office/drawing/2014/chart" uri="{C3380CC4-5D6E-409C-BE32-E72D297353CC}">
              <c16:uniqueId val="{00000001-5CAB-4C96-90B9-CC13A8B25917}"/>
            </c:ext>
          </c:extLst>
        </c:ser>
        <c:ser>
          <c:idx val="2"/>
          <c:order val="2"/>
          <c:tx>
            <c:strRef>
              <c:f>'Focus - Graphique 2A'!$D$3</c:f>
              <c:strCache>
                <c:ptCount val="1"/>
                <c:pt idx="0">
                  <c:v>Plus de 50 salariés</c:v>
                </c:pt>
              </c:strCache>
            </c:strRef>
          </c:tx>
          <c:spPr>
            <a:ln w="38100" cap="rnd">
              <a:solidFill>
                <a:srgbClr val="00B050"/>
              </a:solidFill>
              <a:prstDash val="sysDash"/>
              <a:round/>
            </a:ln>
            <a:effectLst/>
          </c:spPr>
          <c:marker>
            <c:symbol val="none"/>
          </c:marker>
          <c:cat>
            <c:numRef>
              <c:f>'Focus - Graphique 2A'!$A$4:$A$25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2A'!$D$4:$D$25</c:f>
              <c:numCache>
                <c:formatCode>0</c:formatCode>
                <c:ptCount val="22"/>
                <c:pt idx="0">
                  <c:v>101.82352645913343</c:v>
                </c:pt>
                <c:pt idx="1">
                  <c:v>100.82716714783351</c:v>
                </c:pt>
                <c:pt idx="2">
                  <c:v>85.321961097393753</c:v>
                </c:pt>
                <c:pt idx="3">
                  <c:v>37.044041204196823</c:v>
                </c:pt>
                <c:pt idx="4">
                  <c:v>52.859138424852304</c:v>
                </c:pt>
                <c:pt idx="5">
                  <c:v>76.799625639368855</c:v>
                </c:pt>
                <c:pt idx="6">
                  <c:v>71.437541946497632</c:v>
                </c:pt>
                <c:pt idx="7">
                  <c:v>88.199133358777431</c:v>
                </c:pt>
                <c:pt idx="8">
                  <c:v>79.515729475309641</c:v>
                </c:pt>
                <c:pt idx="9">
                  <c:v>81.133317231848565</c:v>
                </c:pt>
                <c:pt idx="10">
                  <c:v>78.071509719594985</c:v>
                </c:pt>
                <c:pt idx="11">
                  <c:v>79.080554013222525</c:v>
                </c:pt>
                <c:pt idx="12">
                  <c:v>80.112550233284836</c:v>
                </c:pt>
                <c:pt idx="13">
                  <c:v>81.079115578959076</c:v>
                </c:pt>
                <c:pt idx="14">
                  <c:v>93.734217269670154</c:v>
                </c:pt>
                <c:pt idx="15">
                  <c:v>82.309236536125781</c:v>
                </c:pt>
                <c:pt idx="16">
                  <c:v>103.21350364870996</c:v>
                </c:pt>
                <c:pt idx="17">
                  <c:v>102.46171693796154</c:v>
                </c:pt>
                <c:pt idx="18">
                  <c:v>93.152919694827119</c:v>
                </c:pt>
                <c:pt idx="19">
                  <c:v>113.31044370443844</c:v>
                </c:pt>
                <c:pt idx="20">
                  <c:v>105.99658592599161</c:v>
                </c:pt>
                <c:pt idx="21">
                  <c:v>103.53525205971441</c:v>
                </c:pt>
              </c:numCache>
            </c:numRef>
          </c:val>
          <c:smooth val="0"/>
          <c:extLst>
            <c:ext xmlns:c16="http://schemas.microsoft.com/office/drawing/2014/chart" uri="{C3380CC4-5D6E-409C-BE32-E72D297353CC}">
              <c16:uniqueId val="{00000002-5CAB-4C96-90B9-CC13A8B25917}"/>
            </c:ext>
          </c:extLst>
        </c:ser>
        <c:ser>
          <c:idx val="4"/>
          <c:order val="3"/>
          <c:tx>
            <c:strRef>
              <c:f>'Focus - Graphique 2A'!$E$3</c:f>
              <c:strCache>
                <c:ptCount val="1"/>
                <c:pt idx="0">
                  <c:v>Plus de 50 salariés (hors effet de structure)</c:v>
                </c:pt>
              </c:strCache>
            </c:strRef>
          </c:tx>
          <c:spPr>
            <a:ln w="38100" cap="rnd">
              <a:solidFill>
                <a:srgbClr val="FFCC00"/>
              </a:solidFill>
              <a:prstDash val="dashDot"/>
              <a:round/>
            </a:ln>
            <a:effectLst/>
          </c:spPr>
          <c:marker>
            <c:symbol val="none"/>
          </c:marker>
          <c:dPt>
            <c:idx val="6"/>
            <c:marker>
              <c:symbol val="none"/>
            </c:marker>
            <c:bubble3D val="0"/>
            <c:extLst>
              <c:ext xmlns:c16="http://schemas.microsoft.com/office/drawing/2014/chart" uri="{C3380CC4-5D6E-409C-BE32-E72D297353CC}">
                <c16:uniqueId val="{00000003-5CAB-4C96-90B9-CC13A8B25917}"/>
              </c:ext>
            </c:extLst>
          </c:dPt>
          <c:cat>
            <c:numRef>
              <c:f>'Focus - Graphique 2A'!$A$4:$A$25</c:f>
              <c:numCache>
                <c:formatCode>m/d/yyyy</c:formatCode>
                <c:ptCount val="2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numCache>
            </c:numRef>
          </c:cat>
          <c:val>
            <c:numRef>
              <c:f>'Focus - Graphique 2A'!$E$4:$E$25</c:f>
              <c:numCache>
                <c:formatCode>0</c:formatCode>
                <c:ptCount val="22"/>
                <c:pt idx="0">
                  <c:v>103.9641141072532</c:v>
                </c:pt>
                <c:pt idx="1">
                  <c:v>104.06055264359044</c:v>
                </c:pt>
                <c:pt idx="2">
                  <c:v>83.07623431610142</c:v>
                </c:pt>
                <c:pt idx="3">
                  <c:v>31.697091184334202</c:v>
                </c:pt>
                <c:pt idx="4">
                  <c:v>47.637144395413209</c:v>
                </c:pt>
                <c:pt idx="5">
                  <c:v>75.545677062729382</c:v>
                </c:pt>
                <c:pt idx="6">
                  <c:v>68.810216677203954</c:v>
                </c:pt>
                <c:pt idx="7">
                  <c:v>90.229524827265024</c:v>
                </c:pt>
                <c:pt idx="8">
                  <c:v>79.654442335205474</c:v>
                </c:pt>
                <c:pt idx="9">
                  <c:v>79.574948219949007</c:v>
                </c:pt>
                <c:pt idx="10">
                  <c:v>69.731524080535024</c:v>
                </c:pt>
                <c:pt idx="11">
                  <c:v>71.561087901844232</c:v>
                </c:pt>
                <c:pt idx="12">
                  <c:v>72.181427224843048</c:v>
                </c:pt>
                <c:pt idx="13">
                  <c:v>73.977536581550666</c:v>
                </c:pt>
                <c:pt idx="14">
                  <c:v>86.315131646312395</c:v>
                </c:pt>
                <c:pt idx="15">
                  <c:v>74.974591545294587</c:v>
                </c:pt>
                <c:pt idx="16">
                  <c:v>101.53393693867976</c:v>
                </c:pt>
                <c:pt idx="17">
                  <c:v>98.694212741148917</c:v>
                </c:pt>
                <c:pt idx="18">
                  <c:v>89.233177059261266</c:v>
                </c:pt>
                <c:pt idx="19">
                  <c:v>109.15416616909978</c:v>
                </c:pt>
                <c:pt idx="20">
                  <c:v>105.22568088432239</c:v>
                </c:pt>
                <c:pt idx="21">
                  <c:v>104.54938769621809</c:v>
                </c:pt>
              </c:numCache>
            </c:numRef>
          </c:val>
          <c:smooth val="0"/>
          <c:extLst>
            <c:ext xmlns:c16="http://schemas.microsoft.com/office/drawing/2014/chart" uri="{C3380CC4-5D6E-409C-BE32-E72D297353CC}">
              <c16:uniqueId val="{00000004-5CAB-4C96-90B9-CC13A8B25917}"/>
            </c:ext>
          </c:extLst>
        </c:ser>
        <c:dLbls>
          <c:showLegendKey val="0"/>
          <c:showVal val="0"/>
          <c:showCatName val="0"/>
          <c:showSerName val="0"/>
          <c:showPercent val="0"/>
          <c:showBubbleSize val="0"/>
        </c:dLbls>
        <c:smooth val="0"/>
        <c:axId val="421673192"/>
        <c:axId val="421673520"/>
      </c:lineChart>
      <c:dateAx>
        <c:axId val="421673192"/>
        <c:scaling>
          <c:orientation val="minMax"/>
        </c:scaling>
        <c:delete val="0"/>
        <c:axPos val="b"/>
        <c:majorGridlines>
          <c:spPr>
            <a:ln w="12700" cap="flat" cmpd="sng" algn="ctr">
              <a:solidFill>
                <a:srgbClr val="C0C0C0"/>
              </a:solidFill>
              <a:prstDash val="solid"/>
              <a:round/>
            </a:ln>
            <a:effectLst/>
          </c:spPr>
        </c:majorGridlines>
        <c:numFmt formatCode="[$-40C]mmm\-yy;@" sourceLinked="0"/>
        <c:majorTickMark val="none"/>
        <c:minorTickMark val="none"/>
        <c:tickLblPos val="low"/>
        <c:spPr>
          <a:noFill/>
          <a:ln w="12700"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421673520"/>
        <c:crosses val="autoZero"/>
        <c:auto val="0"/>
        <c:lblOffset val="0"/>
        <c:baseTimeUnit val="months"/>
        <c:majorUnit val="3"/>
        <c:majorTimeUnit val="months"/>
        <c:minorUnit val="1"/>
        <c:minorTimeUnit val="months"/>
      </c:dateAx>
      <c:valAx>
        <c:axId val="421673520"/>
        <c:scaling>
          <c:orientation val="minMax"/>
          <c:max val="150"/>
          <c:min val="0"/>
        </c:scaling>
        <c:delete val="0"/>
        <c:axPos val="l"/>
        <c:majorGridlines>
          <c:spPr>
            <a:ln w="12700" cap="flat" cmpd="sng" algn="ctr">
              <a:solidFill>
                <a:srgbClr val="C0C0C0"/>
              </a:solidFill>
              <a:prstDash val="solid"/>
              <a:round/>
            </a:ln>
            <a:effectLst/>
          </c:spPr>
        </c:majorGridlines>
        <c:numFmt formatCode="0;&quot;-&quot;0" sourceLinked="0"/>
        <c:majorTickMark val="none"/>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1600" b="0" i="0" u="none" strike="noStrike" kern="1200" baseline="0">
                <a:solidFill>
                  <a:srgbClr val="000000"/>
                </a:solidFill>
                <a:latin typeface="Arial"/>
                <a:ea typeface="Arial"/>
                <a:cs typeface="Arial"/>
              </a:defRPr>
            </a:pPr>
            <a:endParaRPr lang="fr-FR"/>
          </a:p>
        </c:txPr>
        <c:crossAx val="421673192"/>
        <c:crossesAt val="1"/>
        <c:crossBetween val="midCat"/>
        <c:majorUnit val="25"/>
      </c:valAx>
      <c:spPr>
        <a:noFill/>
        <a:ln w="12700">
          <a:solidFill>
            <a:srgbClr val="000000"/>
          </a:solidFill>
          <a:prstDash val="solid"/>
        </a:ln>
        <a:effectLst/>
      </c:spPr>
    </c:plotArea>
    <c:legend>
      <c:legendPos val="b"/>
      <c:layout>
        <c:manualLayout>
          <c:xMode val="edge"/>
          <c:yMode val="edge"/>
          <c:x val="5.0334891531610651E-2"/>
          <c:y val="0.8293943775828132"/>
          <c:w val="0.91007557679406725"/>
          <c:h val="0.15610161106827372"/>
        </c:manualLayout>
      </c:layout>
      <c:overlay val="0"/>
      <c:spPr>
        <a:noFill/>
        <a:ln w="25400">
          <a:noFill/>
        </a:ln>
        <a:effectLst/>
      </c:spPr>
      <c:txPr>
        <a:bodyPr rot="0" spcFirstLastPara="1" vertOverflow="ellipsis" vert="horz" wrap="square" anchor="ctr" anchorCtr="1"/>
        <a:lstStyle/>
        <a:p>
          <a:pPr>
            <a:defRPr sz="1450" b="0" i="0" u="none" strike="noStrike" kern="1200" baseline="0">
              <a:solidFill>
                <a:srgbClr val="000000"/>
              </a:solidFill>
              <a:latin typeface="Arial"/>
              <a:ea typeface="Arial"/>
              <a:cs typeface="Arial"/>
            </a:defRPr>
          </a:pPr>
          <a:endParaRPr lang="fr-FR"/>
        </a:p>
      </c:txPr>
    </c:legend>
    <c:plotVisOnly val="1"/>
    <c:dispBlanksAs val="gap"/>
    <c:showDLblsOverMax val="0"/>
  </c:chart>
  <c:spPr>
    <a:noFill/>
    <a:ln w="25400" cap="flat" cmpd="sng" algn="ctr">
      <a:noFill/>
      <a:round/>
    </a:ln>
    <a:effectLst/>
  </c:spPr>
  <c:txPr>
    <a:bodyPr/>
    <a:lstStyle/>
    <a:p>
      <a:pPr>
        <a:defRPr sz="1600" b="0" i="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542923</xdr:colOff>
      <xdr:row>4</xdr:row>
      <xdr:rowOff>66675</xdr:rowOff>
    </xdr:from>
    <xdr:to>
      <xdr:col>21</xdr:col>
      <xdr:colOff>154780</xdr:colOff>
      <xdr:row>33</xdr:row>
      <xdr:rowOff>47624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476247</xdr:colOff>
      <xdr:row>3</xdr:row>
      <xdr:rowOff>152399</xdr:rowOff>
    </xdr:from>
    <xdr:to>
      <xdr:col>17</xdr:col>
      <xdr:colOff>0</xdr:colOff>
      <xdr:row>30</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533397</xdr:colOff>
      <xdr:row>4</xdr:row>
      <xdr:rowOff>95249</xdr:rowOff>
    </xdr:from>
    <xdr:to>
      <xdr:col>23</xdr:col>
      <xdr:colOff>142875</xdr:colOff>
      <xdr:row>36</xdr:row>
      <xdr:rowOff>11906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171448</xdr:colOff>
      <xdr:row>4</xdr:row>
      <xdr:rowOff>171449</xdr:rowOff>
    </xdr:from>
    <xdr:to>
      <xdr:col>24</xdr:col>
      <xdr:colOff>254000</xdr:colOff>
      <xdr:row>38</xdr:row>
      <xdr:rowOff>25400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28574</xdr:colOff>
      <xdr:row>4</xdr:row>
      <xdr:rowOff>133349</xdr:rowOff>
    </xdr:from>
    <xdr:to>
      <xdr:col>23</xdr:col>
      <xdr:colOff>546100</xdr:colOff>
      <xdr:row>35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542924</xdr:colOff>
      <xdr:row>4</xdr:row>
      <xdr:rowOff>57150</xdr:rowOff>
    </xdr:from>
    <xdr:to>
      <xdr:col>11</xdr:col>
      <xdr:colOff>666749</xdr:colOff>
      <xdr:row>24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xdr:colOff>
      <xdr:row>6</xdr:row>
      <xdr:rowOff>9525</xdr:rowOff>
    </xdr:from>
    <xdr:to>
      <xdr:col>17</xdr:col>
      <xdr:colOff>266699</xdr:colOff>
      <xdr:row>28</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184150</xdr:colOff>
      <xdr:row>5</xdr:row>
      <xdr:rowOff>133349</xdr:rowOff>
    </xdr:from>
    <xdr:to>
      <xdr:col>17</xdr:col>
      <xdr:colOff>447675</xdr:colOff>
      <xdr:row>28</xdr:row>
      <xdr:rowOff>123824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vail-emploi.gouv.fr/Documents-utilisateurs/marie.ruault/Local%20Settings/Temporary%20Internet%20Files/OLK7C8/Temp/Series_longues_emploi_production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sheetData sheetId="1">
        <row r="1">
          <cell r="C1">
            <v>27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res.travail-emploi.gouv.fr/dares-etudes-et-statistiques/statistiques-de-a-a-z/mmo" TargetMode="External"/><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42"/>
  <sheetViews>
    <sheetView tabSelected="1" zoomScale="98" zoomScaleNormal="98" workbookViewId="0">
      <selection sqref="A1:M1"/>
    </sheetView>
  </sheetViews>
  <sheetFormatPr baseColWidth="10" defaultColWidth="11.42578125" defaultRowHeight="12" customHeight="1" x14ac:dyDescent="0.2"/>
  <cols>
    <col min="1" max="13" width="11.42578125" style="21"/>
    <col min="14" max="16384" width="11.42578125" style="16"/>
  </cols>
  <sheetData>
    <row r="1" spans="1:13" ht="24.75" customHeight="1" x14ac:dyDescent="0.2">
      <c r="A1" s="107" t="s">
        <v>84</v>
      </c>
      <c r="B1" s="108"/>
      <c r="C1" s="108"/>
      <c r="D1" s="108"/>
      <c r="E1" s="108"/>
      <c r="F1" s="108"/>
      <c r="G1" s="108"/>
      <c r="H1" s="108"/>
      <c r="I1" s="108"/>
      <c r="J1" s="108"/>
      <c r="K1" s="108"/>
      <c r="L1" s="108"/>
      <c r="M1" s="108"/>
    </row>
    <row r="2" spans="1:13" ht="20.45" customHeight="1" x14ac:dyDescent="0.2">
      <c r="A2" s="109" t="s">
        <v>49</v>
      </c>
      <c r="B2" s="109"/>
      <c r="C2" s="109"/>
      <c r="D2" s="109"/>
      <c r="E2" s="109"/>
      <c r="F2" s="109"/>
      <c r="G2" s="109"/>
      <c r="H2" s="109"/>
      <c r="I2" s="109"/>
      <c r="J2" s="109"/>
      <c r="K2" s="109"/>
      <c r="L2" s="109"/>
      <c r="M2" s="109"/>
    </row>
    <row r="3" spans="1:13" s="17" customFormat="1" ht="12" customHeight="1" x14ac:dyDescent="0.25">
      <c r="A3" s="110" t="s">
        <v>25</v>
      </c>
      <c r="B3" s="110"/>
      <c r="C3" s="110"/>
      <c r="D3" s="110"/>
      <c r="E3" s="110"/>
      <c r="F3" s="110"/>
      <c r="G3" s="110"/>
      <c r="H3" s="110"/>
      <c r="I3" s="110"/>
      <c r="J3" s="110"/>
      <c r="K3" s="110"/>
      <c r="L3" s="110"/>
      <c r="M3" s="110"/>
    </row>
    <row r="4" spans="1:13" ht="32.450000000000003" customHeight="1" x14ac:dyDescent="0.2">
      <c r="A4" s="111" t="s">
        <v>26</v>
      </c>
      <c r="B4" s="111"/>
      <c r="C4" s="111"/>
      <c r="D4" s="111"/>
      <c r="E4" s="111"/>
      <c r="F4" s="111"/>
      <c r="G4" s="111"/>
      <c r="H4" s="111"/>
      <c r="I4" s="111"/>
      <c r="J4" s="111"/>
      <c r="K4" s="111"/>
      <c r="L4" s="111"/>
      <c r="M4" s="111"/>
    </row>
    <row r="5" spans="1:13" ht="49.5" customHeight="1" x14ac:dyDescent="0.2">
      <c r="A5" s="112" t="s">
        <v>27</v>
      </c>
      <c r="B5" s="112"/>
      <c r="C5" s="112"/>
      <c r="D5" s="112"/>
      <c r="E5" s="112"/>
      <c r="F5" s="112"/>
      <c r="G5" s="112"/>
      <c r="H5" s="112"/>
      <c r="I5" s="112"/>
      <c r="J5" s="112"/>
      <c r="K5" s="112"/>
      <c r="L5" s="112"/>
      <c r="M5" s="112"/>
    </row>
    <row r="6" spans="1:13" ht="12" customHeight="1" x14ac:dyDescent="0.2">
      <c r="A6" s="113" t="s">
        <v>50</v>
      </c>
      <c r="B6" s="113"/>
      <c r="C6" s="113"/>
      <c r="D6" s="113"/>
      <c r="E6" s="113"/>
      <c r="F6" s="113"/>
      <c r="G6" s="113"/>
      <c r="H6" s="113"/>
      <c r="I6" s="113"/>
      <c r="J6" s="113"/>
      <c r="K6" s="113"/>
      <c r="L6" s="113"/>
      <c r="M6" s="113"/>
    </row>
    <row r="7" spans="1:13" ht="58.5" customHeight="1" x14ac:dyDescent="0.2">
      <c r="A7" s="115" t="s">
        <v>28</v>
      </c>
      <c r="B7" s="115"/>
      <c r="C7" s="115"/>
      <c r="D7" s="115"/>
      <c r="E7" s="115"/>
      <c r="F7" s="115"/>
      <c r="G7" s="115"/>
      <c r="H7" s="115"/>
      <c r="I7" s="115"/>
      <c r="J7" s="115"/>
      <c r="K7" s="115"/>
      <c r="L7" s="115"/>
      <c r="M7" s="115"/>
    </row>
    <row r="8" spans="1:13" ht="12" customHeight="1" x14ac:dyDescent="0.2">
      <c r="A8" s="113" t="s">
        <v>29</v>
      </c>
      <c r="B8" s="113"/>
      <c r="C8" s="113"/>
      <c r="D8" s="113"/>
      <c r="E8" s="113"/>
      <c r="F8" s="113"/>
      <c r="G8" s="113"/>
      <c r="H8" s="113"/>
      <c r="I8" s="113"/>
      <c r="J8" s="113"/>
      <c r="K8" s="113"/>
      <c r="L8" s="113"/>
      <c r="M8" s="113"/>
    </row>
    <row r="9" spans="1:13" ht="96" customHeight="1" x14ac:dyDescent="0.2">
      <c r="A9" s="112" t="s">
        <v>30</v>
      </c>
      <c r="B9" s="112"/>
      <c r="C9" s="112"/>
      <c r="D9" s="112"/>
      <c r="E9" s="112"/>
      <c r="F9" s="112"/>
      <c r="G9" s="112"/>
      <c r="H9" s="112"/>
      <c r="I9" s="112"/>
      <c r="J9" s="112"/>
      <c r="K9" s="112"/>
      <c r="L9" s="112"/>
      <c r="M9" s="112"/>
    </row>
    <row r="10" spans="1:13" x14ac:dyDescent="0.2">
      <c r="A10" s="113" t="s">
        <v>31</v>
      </c>
      <c r="B10" s="113"/>
      <c r="C10" s="113"/>
      <c r="D10" s="113"/>
      <c r="E10" s="113"/>
      <c r="F10" s="113"/>
      <c r="G10" s="113"/>
      <c r="H10" s="113"/>
      <c r="I10" s="113"/>
      <c r="J10" s="113"/>
      <c r="K10" s="113"/>
      <c r="L10" s="113"/>
      <c r="M10" s="113"/>
    </row>
    <row r="11" spans="1:13" ht="33.75" customHeight="1" x14ac:dyDescent="0.2">
      <c r="A11" s="112" t="s">
        <v>32</v>
      </c>
      <c r="B11" s="112"/>
      <c r="C11" s="112"/>
      <c r="D11" s="112"/>
      <c r="E11" s="112"/>
      <c r="F11" s="112"/>
      <c r="G11" s="112"/>
      <c r="H11" s="112"/>
      <c r="I11" s="112"/>
      <c r="J11" s="112"/>
      <c r="K11" s="112"/>
      <c r="L11" s="112"/>
      <c r="M11" s="112"/>
    </row>
    <row r="12" spans="1:13" ht="12" customHeight="1" x14ac:dyDescent="0.2">
      <c r="A12" s="113" t="s">
        <v>33</v>
      </c>
      <c r="B12" s="113"/>
      <c r="C12" s="113"/>
      <c r="D12" s="113"/>
      <c r="E12" s="113"/>
      <c r="F12" s="113"/>
      <c r="G12" s="113"/>
      <c r="H12" s="113"/>
      <c r="I12" s="113"/>
      <c r="J12" s="113"/>
      <c r="K12" s="113"/>
      <c r="L12" s="113"/>
      <c r="M12" s="113"/>
    </row>
    <row r="13" spans="1:13" s="18" customFormat="1" ht="28.5" customHeight="1" x14ac:dyDescent="0.2">
      <c r="A13" s="116" t="s">
        <v>34</v>
      </c>
      <c r="B13" s="116"/>
      <c r="C13" s="116"/>
      <c r="D13" s="116"/>
      <c r="E13" s="116"/>
      <c r="F13" s="116"/>
      <c r="G13" s="116"/>
      <c r="H13" s="116"/>
      <c r="I13" s="116"/>
      <c r="J13" s="116"/>
      <c r="K13" s="116"/>
      <c r="L13" s="116"/>
      <c r="M13" s="116"/>
    </row>
    <row r="14" spans="1:13" s="18" customFormat="1" ht="40.5" customHeight="1" x14ac:dyDescent="0.25">
      <c r="A14" s="112" t="s">
        <v>35</v>
      </c>
      <c r="B14" s="112"/>
      <c r="C14" s="112"/>
      <c r="D14" s="112"/>
      <c r="E14" s="112"/>
      <c r="F14" s="112"/>
      <c r="G14" s="112"/>
      <c r="H14" s="112"/>
      <c r="I14" s="112"/>
      <c r="J14" s="112"/>
      <c r="K14" s="112"/>
      <c r="L14" s="112"/>
      <c r="M14" s="112"/>
    </row>
    <row r="15" spans="1:13" s="18" customFormat="1" ht="19.5" customHeight="1" x14ac:dyDescent="0.25">
      <c r="A15" s="112" t="s">
        <v>36</v>
      </c>
      <c r="B15" s="112"/>
      <c r="C15" s="112"/>
      <c r="D15" s="112"/>
      <c r="E15" s="112"/>
      <c r="F15" s="112"/>
      <c r="G15" s="112"/>
      <c r="H15" s="112"/>
      <c r="I15" s="112"/>
      <c r="J15" s="112"/>
      <c r="K15" s="112"/>
      <c r="L15" s="112"/>
      <c r="M15" s="112"/>
    </row>
    <row r="16" spans="1:13" s="18" customFormat="1" ht="18.75" customHeight="1" x14ac:dyDescent="0.25">
      <c r="A16" s="105" t="s">
        <v>37</v>
      </c>
      <c r="B16" s="105"/>
      <c r="C16" s="105"/>
      <c r="D16" s="105"/>
      <c r="E16" s="105"/>
      <c r="F16" s="105"/>
      <c r="G16" s="105"/>
      <c r="H16" s="105"/>
      <c r="I16" s="105"/>
      <c r="J16" s="105"/>
      <c r="K16" s="105"/>
      <c r="L16" s="105"/>
      <c r="M16" s="105"/>
    </row>
    <row r="17" spans="1:13" ht="12" customHeight="1" x14ac:dyDescent="0.2">
      <c r="A17" s="113" t="s">
        <v>38</v>
      </c>
      <c r="B17" s="113"/>
      <c r="C17" s="113"/>
      <c r="D17" s="113"/>
      <c r="E17" s="113"/>
      <c r="F17" s="113"/>
      <c r="G17" s="113"/>
      <c r="H17" s="113"/>
      <c r="I17" s="113"/>
      <c r="J17" s="113"/>
      <c r="K17" s="113"/>
      <c r="L17" s="113"/>
      <c r="M17" s="113"/>
    </row>
    <row r="18" spans="1:13" s="18" customFormat="1" ht="4.5" customHeight="1" x14ac:dyDescent="0.25">
      <c r="A18" s="22"/>
      <c r="B18" s="22"/>
      <c r="C18" s="22"/>
      <c r="D18" s="22"/>
      <c r="E18" s="22"/>
      <c r="F18" s="22"/>
      <c r="G18" s="22"/>
      <c r="H18" s="22"/>
      <c r="I18" s="22"/>
      <c r="J18" s="22"/>
      <c r="K18" s="22"/>
      <c r="L18" s="22"/>
      <c r="M18" s="22"/>
    </row>
    <row r="19" spans="1:13" s="23" customFormat="1" ht="12" customHeight="1" x14ac:dyDescent="0.25">
      <c r="A19" s="114" t="s">
        <v>39</v>
      </c>
      <c r="B19" s="114"/>
      <c r="C19" s="102" t="s">
        <v>24</v>
      </c>
      <c r="D19" s="102"/>
      <c r="E19" s="102"/>
      <c r="F19" s="102"/>
      <c r="G19" s="102"/>
      <c r="H19" s="102"/>
      <c r="I19" s="102"/>
      <c r="J19" s="102"/>
      <c r="K19" s="102"/>
      <c r="L19" s="102"/>
      <c r="M19" s="102"/>
    </row>
    <row r="20" spans="1:13" s="18" customFormat="1" ht="4.5" customHeight="1" x14ac:dyDescent="0.25">
      <c r="A20" s="24"/>
      <c r="B20" s="24"/>
      <c r="C20" s="22"/>
      <c r="D20" s="22"/>
      <c r="E20" s="22"/>
      <c r="F20" s="22"/>
      <c r="G20" s="22"/>
      <c r="H20" s="22"/>
      <c r="I20" s="22"/>
      <c r="J20" s="22"/>
      <c r="K20" s="22"/>
      <c r="L20" s="22"/>
      <c r="M20" s="22"/>
    </row>
    <row r="21" spans="1:13" s="18" customFormat="1" ht="12" customHeight="1" x14ac:dyDescent="0.25">
      <c r="A21" s="101" t="s">
        <v>40</v>
      </c>
      <c r="B21" s="101"/>
      <c r="C21" s="105" t="s">
        <v>23</v>
      </c>
      <c r="D21" s="105"/>
      <c r="E21" s="105"/>
      <c r="F21" s="105"/>
      <c r="G21" s="105"/>
      <c r="H21" s="105"/>
      <c r="I21" s="105"/>
      <c r="J21" s="105"/>
      <c r="K21" s="105"/>
      <c r="L21" s="105"/>
      <c r="M21" s="105"/>
    </row>
    <row r="22" spans="1:13" s="18" customFormat="1" ht="4.5" customHeight="1" x14ac:dyDescent="0.25">
      <c r="A22" s="24"/>
      <c r="B22" s="24"/>
      <c r="C22" s="88"/>
      <c r="D22" s="88"/>
      <c r="E22" s="88"/>
      <c r="F22" s="88"/>
      <c r="G22" s="88"/>
      <c r="H22" s="88"/>
      <c r="I22" s="88"/>
      <c r="J22" s="88"/>
      <c r="K22" s="88"/>
      <c r="L22" s="88"/>
      <c r="M22" s="88"/>
    </row>
    <row r="23" spans="1:13" s="18" customFormat="1" ht="12" customHeight="1" x14ac:dyDescent="0.25">
      <c r="A23" s="104" t="s">
        <v>80</v>
      </c>
      <c r="B23" s="104"/>
      <c r="C23" s="105" t="s">
        <v>52</v>
      </c>
      <c r="D23" s="105"/>
      <c r="E23" s="105"/>
      <c r="F23" s="105"/>
      <c r="G23" s="105"/>
      <c r="H23" s="105"/>
      <c r="I23" s="105"/>
      <c r="J23" s="105"/>
      <c r="K23" s="105"/>
      <c r="L23" s="105"/>
      <c r="M23" s="105"/>
    </row>
    <row r="24" spans="1:13" s="18" customFormat="1" ht="4.5" customHeight="1" x14ac:dyDescent="0.25">
      <c r="A24" s="22"/>
      <c r="B24" s="22"/>
      <c r="C24" s="22"/>
      <c r="D24" s="22"/>
      <c r="E24" s="22"/>
      <c r="F24" s="22"/>
      <c r="G24" s="22"/>
      <c r="H24" s="22"/>
      <c r="I24" s="22"/>
      <c r="J24" s="22"/>
      <c r="K24" s="22"/>
      <c r="L24" s="22"/>
      <c r="M24" s="22"/>
    </row>
    <row r="25" spans="1:13" s="18" customFormat="1" ht="12" customHeight="1" x14ac:dyDescent="0.2">
      <c r="A25" s="103" t="s">
        <v>41</v>
      </c>
      <c r="B25" s="103"/>
      <c r="C25" s="102" t="s">
        <v>92</v>
      </c>
      <c r="D25" s="102"/>
      <c r="E25" s="102"/>
      <c r="F25" s="102"/>
      <c r="G25" s="102"/>
      <c r="H25" s="102"/>
      <c r="I25" s="102"/>
      <c r="J25" s="102"/>
      <c r="K25" s="102"/>
      <c r="L25" s="102"/>
      <c r="M25" s="102"/>
    </row>
    <row r="26" spans="1:13" s="18" customFormat="1" ht="4.5" customHeight="1" x14ac:dyDescent="0.25">
      <c r="A26" s="24"/>
      <c r="B26" s="24"/>
      <c r="C26" s="22"/>
      <c r="D26" s="22"/>
      <c r="E26" s="22"/>
      <c r="F26" s="22"/>
      <c r="G26" s="22"/>
      <c r="H26" s="22"/>
      <c r="I26" s="22"/>
      <c r="J26" s="22"/>
      <c r="K26" s="22"/>
      <c r="L26" s="22"/>
      <c r="M26" s="22"/>
    </row>
    <row r="27" spans="1:13" s="18" customFormat="1" ht="12" customHeight="1" x14ac:dyDescent="0.2">
      <c r="A27" s="103" t="s">
        <v>42</v>
      </c>
      <c r="B27" s="103"/>
      <c r="C27" s="102" t="s">
        <v>21</v>
      </c>
      <c r="D27" s="102"/>
      <c r="E27" s="102"/>
      <c r="F27" s="102"/>
      <c r="G27" s="102"/>
      <c r="H27" s="102"/>
      <c r="I27" s="102"/>
      <c r="J27" s="102"/>
      <c r="K27" s="102"/>
      <c r="L27" s="102"/>
      <c r="M27" s="102"/>
    </row>
    <row r="28" spans="1:13" s="18" customFormat="1" ht="4.5" customHeight="1" x14ac:dyDescent="0.25">
      <c r="A28" s="24"/>
      <c r="B28" s="24"/>
      <c r="C28" s="22"/>
      <c r="D28" s="22"/>
      <c r="E28" s="22"/>
      <c r="F28" s="22"/>
      <c r="G28" s="22"/>
      <c r="H28" s="22"/>
      <c r="I28" s="22"/>
      <c r="J28" s="22"/>
      <c r="K28" s="22"/>
      <c r="L28" s="22"/>
      <c r="M28" s="22"/>
    </row>
    <row r="29" spans="1:13" s="18" customFormat="1" ht="12" customHeight="1" x14ac:dyDescent="0.2">
      <c r="A29" s="103" t="s">
        <v>43</v>
      </c>
      <c r="B29" s="103"/>
      <c r="C29" s="102" t="s">
        <v>20</v>
      </c>
      <c r="D29" s="102"/>
      <c r="E29" s="102"/>
      <c r="F29" s="102"/>
      <c r="G29" s="102"/>
      <c r="H29" s="102"/>
      <c r="I29" s="102"/>
      <c r="J29" s="102"/>
      <c r="K29" s="102"/>
      <c r="L29" s="102"/>
      <c r="M29" s="102"/>
    </row>
    <row r="30" spans="1:13" s="18" customFormat="1" ht="4.5" customHeight="1" x14ac:dyDescent="0.25">
      <c r="A30" s="24"/>
      <c r="B30" s="24"/>
      <c r="C30" s="22"/>
      <c r="D30" s="22"/>
      <c r="E30" s="22"/>
      <c r="F30" s="22"/>
      <c r="G30" s="22"/>
      <c r="H30" s="22"/>
      <c r="I30" s="22"/>
      <c r="J30" s="22"/>
      <c r="K30" s="22"/>
      <c r="L30" s="22"/>
      <c r="M30" s="22"/>
    </row>
    <row r="31" spans="1:13" s="18" customFormat="1" ht="12" customHeight="1" x14ac:dyDescent="0.25">
      <c r="A31" s="104" t="s">
        <v>44</v>
      </c>
      <c r="B31" s="104"/>
      <c r="C31" s="102" t="s">
        <v>19</v>
      </c>
      <c r="D31" s="102"/>
      <c r="E31" s="102"/>
      <c r="F31" s="102"/>
      <c r="G31" s="102"/>
      <c r="H31" s="102"/>
      <c r="I31" s="102"/>
      <c r="J31" s="102"/>
      <c r="K31" s="102"/>
      <c r="L31" s="102"/>
      <c r="M31" s="102"/>
    </row>
    <row r="32" spans="1:13" s="18" customFormat="1" ht="4.5" customHeight="1" x14ac:dyDescent="0.25">
      <c r="A32" s="24"/>
      <c r="B32" s="24"/>
      <c r="C32" s="22"/>
      <c r="D32" s="22"/>
      <c r="E32" s="22"/>
      <c r="F32" s="22"/>
      <c r="G32" s="22"/>
      <c r="H32" s="22"/>
      <c r="I32" s="22"/>
      <c r="J32" s="22"/>
      <c r="K32" s="22"/>
      <c r="L32" s="22"/>
      <c r="M32" s="22"/>
    </row>
    <row r="33" spans="1:13" s="18" customFormat="1" ht="12" customHeight="1" x14ac:dyDescent="0.25">
      <c r="A33" s="104" t="s">
        <v>45</v>
      </c>
      <c r="B33" s="104"/>
      <c r="C33" s="102" t="s">
        <v>18</v>
      </c>
      <c r="D33" s="102"/>
      <c r="E33" s="102"/>
      <c r="F33" s="102"/>
      <c r="G33" s="102"/>
      <c r="H33" s="102"/>
      <c r="I33" s="102"/>
      <c r="J33" s="102"/>
      <c r="K33" s="102"/>
      <c r="L33" s="102"/>
      <c r="M33" s="102"/>
    </row>
    <row r="34" spans="1:13" s="18" customFormat="1" ht="4.5" customHeight="1" x14ac:dyDescent="0.25">
      <c r="A34" s="24"/>
      <c r="B34" s="24"/>
      <c r="C34" s="22"/>
      <c r="D34" s="22"/>
      <c r="E34" s="22"/>
      <c r="F34" s="22"/>
      <c r="G34" s="22"/>
      <c r="H34" s="22"/>
      <c r="I34" s="22"/>
      <c r="J34" s="22"/>
      <c r="K34" s="22"/>
      <c r="L34" s="22"/>
      <c r="M34" s="22"/>
    </row>
    <row r="35" spans="1:13" s="18" customFormat="1" ht="12" customHeight="1" x14ac:dyDescent="0.25">
      <c r="A35" s="101" t="s">
        <v>46</v>
      </c>
      <c r="B35" s="101"/>
      <c r="C35" s="102" t="s">
        <v>17</v>
      </c>
      <c r="D35" s="102"/>
      <c r="E35" s="102"/>
      <c r="F35" s="102"/>
      <c r="G35" s="102"/>
      <c r="H35" s="102"/>
      <c r="I35" s="102"/>
      <c r="J35" s="102"/>
      <c r="K35" s="102"/>
      <c r="L35" s="102"/>
      <c r="M35" s="102"/>
    </row>
    <row r="36" spans="1:13" s="18" customFormat="1" ht="4.5" customHeight="1" x14ac:dyDescent="0.25">
      <c r="A36" s="24"/>
      <c r="B36" s="24"/>
      <c r="C36" s="78"/>
      <c r="D36" s="78"/>
      <c r="E36" s="78"/>
      <c r="F36" s="78"/>
      <c r="G36" s="78"/>
      <c r="H36" s="78"/>
      <c r="I36" s="78"/>
      <c r="J36" s="78"/>
      <c r="K36" s="78"/>
      <c r="L36" s="78"/>
      <c r="M36" s="78"/>
    </row>
    <row r="37" spans="1:13" s="18" customFormat="1" ht="12" customHeight="1" x14ac:dyDescent="0.25">
      <c r="A37" s="104" t="s">
        <v>90</v>
      </c>
      <c r="B37" s="104"/>
      <c r="C37" s="102" t="s">
        <v>88</v>
      </c>
      <c r="D37" s="102"/>
      <c r="E37" s="102"/>
      <c r="F37" s="102"/>
      <c r="G37" s="102"/>
      <c r="H37" s="102"/>
      <c r="I37" s="102"/>
      <c r="J37" s="102"/>
      <c r="K37" s="102"/>
      <c r="L37" s="102"/>
      <c r="M37" s="102"/>
    </row>
    <row r="38" spans="1:13" s="18" customFormat="1" ht="4.5" customHeight="1" x14ac:dyDescent="0.25">
      <c r="A38" s="24"/>
      <c r="B38" s="24"/>
      <c r="C38" s="78"/>
      <c r="D38" s="78"/>
      <c r="E38" s="78"/>
      <c r="F38" s="78"/>
      <c r="G38" s="78"/>
      <c r="H38" s="78"/>
      <c r="I38" s="78"/>
      <c r="J38" s="78"/>
      <c r="K38" s="78"/>
      <c r="L38" s="78"/>
      <c r="M38" s="78"/>
    </row>
    <row r="39" spans="1:13" s="18" customFormat="1" ht="12" customHeight="1" x14ac:dyDescent="0.25">
      <c r="A39" s="104" t="s">
        <v>91</v>
      </c>
      <c r="B39" s="104"/>
      <c r="C39" s="102" t="s">
        <v>89</v>
      </c>
      <c r="D39" s="102"/>
      <c r="E39" s="102"/>
      <c r="F39" s="102"/>
      <c r="G39" s="102"/>
      <c r="H39" s="102"/>
      <c r="I39" s="102"/>
      <c r="J39" s="102"/>
      <c r="K39" s="102"/>
      <c r="L39" s="102"/>
      <c r="M39" s="102"/>
    </row>
    <row r="40" spans="1:13" ht="12" customHeight="1" x14ac:dyDescent="0.2">
      <c r="A40" s="106" t="s">
        <v>47</v>
      </c>
      <c r="B40" s="106"/>
      <c r="C40" s="106"/>
      <c r="D40" s="106"/>
      <c r="E40" s="106"/>
      <c r="F40" s="106"/>
      <c r="G40" s="106"/>
      <c r="H40" s="106"/>
      <c r="I40" s="106"/>
      <c r="J40" s="106"/>
      <c r="K40" s="106"/>
      <c r="L40" s="106"/>
      <c r="M40" s="106"/>
    </row>
    <row r="41" spans="1:13" s="19" customFormat="1" ht="15.6" customHeight="1" x14ac:dyDescent="0.25">
      <c r="A41" s="100" t="s">
        <v>48</v>
      </c>
      <c r="B41" s="100"/>
      <c r="C41" s="100"/>
      <c r="D41" s="100"/>
      <c r="E41" s="100"/>
      <c r="F41" s="100"/>
      <c r="G41" s="100"/>
      <c r="H41" s="100"/>
      <c r="I41" s="100"/>
      <c r="J41" s="100"/>
      <c r="K41" s="100"/>
      <c r="L41" s="100"/>
      <c r="M41" s="100"/>
    </row>
    <row r="42" spans="1:13" ht="12" customHeight="1" x14ac:dyDescent="0.2">
      <c r="A42" s="20"/>
    </row>
  </sheetData>
  <mergeCells count="41">
    <mergeCell ref="A6:M6"/>
    <mergeCell ref="A19:B19"/>
    <mergeCell ref="C19:M19"/>
    <mergeCell ref="A7:M7"/>
    <mergeCell ref="A8:M8"/>
    <mergeCell ref="A9:M9"/>
    <mergeCell ref="A10:M10"/>
    <mergeCell ref="A11:M11"/>
    <mergeCell ref="A12:M12"/>
    <mergeCell ref="A13:M13"/>
    <mergeCell ref="A14:M14"/>
    <mergeCell ref="A15:M15"/>
    <mergeCell ref="A16:M16"/>
    <mergeCell ref="A17:M17"/>
    <mergeCell ref="A1:M1"/>
    <mergeCell ref="A2:M2"/>
    <mergeCell ref="A3:M3"/>
    <mergeCell ref="A4:M4"/>
    <mergeCell ref="A5:M5"/>
    <mergeCell ref="A21:B21"/>
    <mergeCell ref="C21:M21"/>
    <mergeCell ref="A25:B25"/>
    <mergeCell ref="C25:M25"/>
    <mergeCell ref="A40:M40"/>
    <mergeCell ref="A27:B27"/>
    <mergeCell ref="C27:M27"/>
    <mergeCell ref="A23:B23"/>
    <mergeCell ref="C23:M23"/>
    <mergeCell ref="A41:M41"/>
    <mergeCell ref="A35:B35"/>
    <mergeCell ref="C35:M35"/>
    <mergeCell ref="A29:B29"/>
    <mergeCell ref="C29:M29"/>
    <mergeCell ref="A31:B31"/>
    <mergeCell ref="C31:M31"/>
    <mergeCell ref="A33:B33"/>
    <mergeCell ref="C33:M33"/>
    <mergeCell ref="A37:B37"/>
    <mergeCell ref="C37:M37"/>
    <mergeCell ref="A39:B39"/>
    <mergeCell ref="C39:M39"/>
  </mergeCells>
  <hyperlinks>
    <hyperlink ref="A41" r:id="rId1" display="mailto:DARES.communication@dares.travail.gouv.fr"/>
    <hyperlink ref="A35:B35" location="'Graphique A'!A1" display="Graphique A"/>
    <hyperlink ref="A19:B19" location="Tableau1!A1" display="Tableau 1"/>
    <hyperlink ref="A31:B31" location="'Graphique 4'!A1" display="Graphique 4"/>
    <hyperlink ref="A33:B33" location="'Graphique 5'!A1" display="Graphique 5"/>
    <hyperlink ref="A21:B21" location="'Tableau 2'!A1" display="Tableau 2"/>
    <hyperlink ref="A25:B25" location="'Graphique 1'!A1" display="Graphique 1"/>
    <hyperlink ref="A27:B27" location="'Graphique 2'!A1" display="Graphique 2"/>
    <hyperlink ref="A29:B29" location="'Graphique 3'!A1" display="Graphique 3"/>
    <hyperlink ref="A2:M2" r:id="rId2" display="Toutes les données de ce fichier Excel sont disponibles et visibles via une application interactive."/>
    <hyperlink ref="A37:B37" location="'Focus - Graphique 1A'!A1" display="Focus-Graphique 1A"/>
    <hyperlink ref="A39:B39" location="'Focus - Graphique 2A'!A1" display="Focus-Graphique 2A"/>
    <hyperlink ref="A23:B23" location="'Tableau 3'!A1" display="Tableau 3"/>
  </hyperlinks>
  <pageMargins left="0.37" right="0.27" top="0.62" bottom="0.984251969" header="0.56000000000000005" footer="0.4921259845"/>
  <pageSetup paperSize="9"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C19"/>
  <sheetViews>
    <sheetView topLeftCell="A3" workbookViewId="0">
      <selection activeCell="C18" sqref="C18"/>
    </sheetView>
  </sheetViews>
  <sheetFormatPr baseColWidth="10" defaultRowHeight="15" x14ac:dyDescent="0.25"/>
  <cols>
    <col min="1" max="1" width="11.42578125" style="83"/>
    <col min="2" max="2" width="28" style="83" bestFit="1" customWidth="1"/>
    <col min="3" max="3" width="29.85546875" style="83" bestFit="1" customWidth="1"/>
    <col min="4" max="16384" width="11.42578125" style="83"/>
  </cols>
  <sheetData>
    <row r="2" spans="1:3" x14ac:dyDescent="0.25">
      <c r="A2" s="82" t="s">
        <v>17</v>
      </c>
    </row>
    <row r="4" spans="1:3" x14ac:dyDescent="0.25">
      <c r="B4" s="83" t="s">
        <v>15</v>
      </c>
      <c r="C4" s="83" t="s">
        <v>16</v>
      </c>
    </row>
    <row r="5" spans="1:3" x14ac:dyDescent="0.25">
      <c r="A5" s="84">
        <v>43101</v>
      </c>
    </row>
    <row r="6" spans="1:3" x14ac:dyDescent="0.25">
      <c r="A6" s="84">
        <v>43191</v>
      </c>
      <c r="B6" s="85">
        <v>160.56942885335201</v>
      </c>
      <c r="C6" s="85">
        <v>92.674206319086295</v>
      </c>
    </row>
    <row r="7" spans="1:3" x14ac:dyDescent="0.25">
      <c r="A7" s="84">
        <v>43282</v>
      </c>
      <c r="B7" s="85">
        <v>-80.085969615014321</v>
      </c>
      <c r="C7" s="85">
        <v>-44.137727158328708</v>
      </c>
    </row>
    <row r="8" spans="1:3" x14ac:dyDescent="0.25">
      <c r="A8" s="84">
        <v>43374</v>
      </c>
      <c r="B8" s="85">
        <v>26.250694108764346</v>
      </c>
      <c r="C8" s="85">
        <v>-118.3176800987532</v>
      </c>
    </row>
    <row r="9" spans="1:3" x14ac:dyDescent="0.25">
      <c r="A9" s="84">
        <v>43466</v>
      </c>
      <c r="B9" s="85">
        <v>41.937352439467723</v>
      </c>
      <c r="C9" s="85">
        <v>220.30912308595762</v>
      </c>
    </row>
    <row r="10" spans="1:3" x14ac:dyDescent="0.25">
      <c r="A10" s="84">
        <v>43556</v>
      </c>
      <c r="B10" s="85">
        <v>152.77224044327085</v>
      </c>
      <c r="C10" s="85">
        <v>80.678808410001551</v>
      </c>
    </row>
    <row r="11" spans="1:3" x14ac:dyDescent="0.25">
      <c r="A11" s="84">
        <v>43647</v>
      </c>
      <c r="B11" s="85">
        <v>-29.703460756388797</v>
      </c>
      <c r="C11" s="85">
        <v>-25.394992829207297</v>
      </c>
    </row>
    <row r="12" spans="1:3" x14ac:dyDescent="0.25">
      <c r="A12" s="84">
        <v>43739</v>
      </c>
      <c r="B12" s="85">
        <v>-29.309966003651311</v>
      </c>
      <c r="C12" s="85">
        <v>-175.59293866675188</v>
      </c>
    </row>
    <row r="13" spans="1:3" x14ac:dyDescent="0.25">
      <c r="A13" s="84">
        <v>43831</v>
      </c>
      <c r="B13" s="85">
        <v>-64.529943552478613</v>
      </c>
      <c r="C13" s="85">
        <v>152.72869635388162</v>
      </c>
    </row>
    <row r="14" spans="1:3" x14ac:dyDescent="0.25">
      <c r="A14" s="84">
        <v>43922</v>
      </c>
      <c r="B14" s="85">
        <v>36.11802445659773</v>
      </c>
      <c r="C14" s="85">
        <v>-12.501148525293523</v>
      </c>
    </row>
    <row r="15" spans="1:3" x14ac:dyDescent="0.25">
      <c r="A15" s="84">
        <v>44013</v>
      </c>
      <c r="B15" s="85">
        <v>-3.5965819887264754</v>
      </c>
      <c r="C15" s="85">
        <v>-24.574313273373296</v>
      </c>
    </row>
    <row r="16" spans="1:3" x14ac:dyDescent="0.25">
      <c r="A16" s="84">
        <v>44105</v>
      </c>
      <c r="B16" s="85">
        <v>-53.228454664211149</v>
      </c>
      <c r="C16" s="85">
        <v>-216.21131797610235</v>
      </c>
    </row>
    <row r="17" spans="1:3" x14ac:dyDescent="0.25">
      <c r="A17" s="84">
        <v>44197</v>
      </c>
      <c r="B17" s="85">
        <v>115.53844863195657</v>
      </c>
      <c r="C17" s="85">
        <v>290.00327395661134</v>
      </c>
    </row>
    <row r="18" spans="1:3" x14ac:dyDescent="0.25">
      <c r="A18" s="84">
        <v>44287</v>
      </c>
      <c r="B18" s="85">
        <v>225.9822388053739</v>
      </c>
      <c r="C18" s="85">
        <v>190.42585504175477</v>
      </c>
    </row>
    <row r="19" spans="1:3" x14ac:dyDescent="0.25">
      <c r="A19" s="84">
        <v>44378</v>
      </c>
      <c r="B19" s="85">
        <v>-26.089301337083185</v>
      </c>
      <c r="C19" s="85">
        <v>-36.514315618745528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5"/>
  <sheetViews>
    <sheetView zoomScaleNormal="100" workbookViewId="0">
      <selection activeCell="A2" sqref="A2"/>
    </sheetView>
  </sheetViews>
  <sheetFormatPr baseColWidth="10" defaultRowHeight="15" x14ac:dyDescent="0.25"/>
  <cols>
    <col min="1" max="1" width="12" style="91" bestFit="1" customWidth="1"/>
    <col min="2" max="4" width="10.42578125" style="91" bestFit="1" customWidth="1"/>
    <col min="5" max="5" width="9.5703125" style="91" bestFit="1" customWidth="1"/>
    <col min="6" max="16384" width="11.42578125" style="91"/>
  </cols>
  <sheetData>
    <row r="1" spans="1:5" x14ac:dyDescent="0.25">
      <c r="A1" s="90" t="s">
        <v>88</v>
      </c>
    </row>
    <row r="2" spans="1:5" x14ac:dyDescent="0.25">
      <c r="A2" s="90"/>
    </row>
    <row r="3" spans="1:5" x14ac:dyDescent="0.25">
      <c r="B3" s="92" t="s">
        <v>0</v>
      </c>
      <c r="C3" s="92" t="s">
        <v>7</v>
      </c>
      <c r="D3" s="92" t="s">
        <v>8</v>
      </c>
      <c r="E3" s="92" t="s">
        <v>87</v>
      </c>
    </row>
    <row r="4" spans="1:5" x14ac:dyDescent="0.25">
      <c r="A4" s="86">
        <v>43831</v>
      </c>
      <c r="B4" s="81">
        <v>100.85576645908529</v>
      </c>
      <c r="C4" s="81">
        <v>110.40450890119632</v>
      </c>
      <c r="D4" s="81">
        <v>109.37794563889358</v>
      </c>
      <c r="E4" s="81">
        <v>110.12148499309598</v>
      </c>
    </row>
    <row r="5" spans="1:5" x14ac:dyDescent="0.25">
      <c r="A5" s="93">
        <v>43862</v>
      </c>
      <c r="B5" s="94">
        <v>106.42770596589787</v>
      </c>
      <c r="C5" s="94">
        <v>112.14564719981517</v>
      </c>
      <c r="D5" s="94">
        <v>108.75582161080932</v>
      </c>
      <c r="E5" s="94">
        <v>111.69173350567452</v>
      </c>
    </row>
    <row r="6" spans="1:5" x14ac:dyDescent="0.25">
      <c r="A6" s="93">
        <v>43891</v>
      </c>
      <c r="B6" s="94">
        <v>75.606927621396579</v>
      </c>
      <c r="C6" s="94">
        <v>85.724391122528161</v>
      </c>
      <c r="D6" s="94">
        <v>88.166096608240991</v>
      </c>
      <c r="E6" s="94">
        <v>89.255660719085995</v>
      </c>
    </row>
    <row r="7" spans="1:5" x14ac:dyDescent="0.25">
      <c r="A7" s="93">
        <v>43922</v>
      </c>
      <c r="B7" s="94">
        <v>46.143331461500651</v>
      </c>
      <c r="C7" s="94">
        <v>48.644880037517524</v>
      </c>
      <c r="D7" s="94">
        <v>58.160467355320669</v>
      </c>
      <c r="E7" s="94">
        <v>50.761566821577709</v>
      </c>
    </row>
    <row r="8" spans="1:5" x14ac:dyDescent="0.25">
      <c r="A8" s="93">
        <v>43952</v>
      </c>
      <c r="B8" s="94">
        <v>63.031107815103439</v>
      </c>
      <c r="C8" s="94">
        <v>57.52537227151204</v>
      </c>
      <c r="D8" s="94">
        <v>59.692793853811843</v>
      </c>
      <c r="E8" s="94">
        <v>55.53453138981137</v>
      </c>
    </row>
    <row r="9" spans="1:5" x14ac:dyDescent="0.25">
      <c r="A9" s="93">
        <v>43983</v>
      </c>
      <c r="B9" s="94">
        <v>81.513118295418678</v>
      </c>
      <c r="C9" s="94">
        <v>79.110318186498446</v>
      </c>
      <c r="D9" s="94">
        <v>68.378092452796039</v>
      </c>
      <c r="E9" s="94">
        <v>67.876711133567653</v>
      </c>
    </row>
    <row r="10" spans="1:5" x14ac:dyDescent="0.25">
      <c r="A10" s="93">
        <v>44013</v>
      </c>
      <c r="B10" s="94">
        <v>87.780675272833903</v>
      </c>
      <c r="C10" s="94">
        <v>86.410699803854286</v>
      </c>
      <c r="D10" s="94">
        <v>81.604481421453528</v>
      </c>
      <c r="E10" s="94">
        <v>82.011344117576286</v>
      </c>
    </row>
    <row r="11" spans="1:5" x14ac:dyDescent="0.25">
      <c r="A11" s="93">
        <v>44044</v>
      </c>
      <c r="B11" s="94">
        <v>88.773752278877041</v>
      </c>
      <c r="C11" s="94">
        <v>88.663086600991718</v>
      </c>
      <c r="D11" s="94">
        <v>87.513544888257769</v>
      </c>
      <c r="E11" s="94">
        <v>91.042538674274283</v>
      </c>
    </row>
    <row r="12" spans="1:5" x14ac:dyDescent="0.25">
      <c r="A12" s="93">
        <v>44075</v>
      </c>
      <c r="B12" s="94">
        <v>86.328285488929325</v>
      </c>
      <c r="C12" s="94">
        <v>89.56550152555171</v>
      </c>
      <c r="D12" s="94">
        <v>83.269583299282829</v>
      </c>
      <c r="E12" s="94">
        <v>85.434919923907913</v>
      </c>
    </row>
    <row r="13" spans="1:5" x14ac:dyDescent="0.25">
      <c r="A13" s="93">
        <v>44105</v>
      </c>
      <c r="B13" s="94">
        <v>85.660582273799051</v>
      </c>
      <c r="C13" s="94">
        <v>91.097791024812594</v>
      </c>
      <c r="D13" s="94">
        <v>88.022994728357205</v>
      </c>
      <c r="E13" s="94">
        <v>90.872419726996597</v>
      </c>
    </row>
    <row r="14" spans="1:5" x14ac:dyDescent="0.25">
      <c r="A14" s="93">
        <v>44136</v>
      </c>
      <c r="B14" s="94">
        <v>67.851501798383893</v>
      </c>
      <c r="C14" s="94">
        <v>72.517243903591634</v>
      </c>
      <c r="D14" s="94">
        <v>77.933666854567036</v>
      </c>
      <c r="E14" s="94">
        <v>72.117053498445443</v>
      </c>
    </row>
    <row r="15" spans="1:5" x14ac:dyDescent="0.25">
      <c r="A15" s="93">
        <v>44166</v>
      </c>
      <c r="B15" s="94">
        <v>74.083407649255449</v>
      </c>
      <c r="C15" s="94">
        <v>79.216746501621415</v>
      </c>
      <c r="D15" s="94">
        <v>79.753399754195712</v>
      </c>
      <c r="E15" s="94">
        <v>75.973622923416173</v>
      </c>
    </row>
    <row r="16" spans="1:5" x14ac:dyDescent="0.25">
      <c r="A16" s="93">
        <v>44197</v>
      </c>
      <c r="B16" s="94">
        <v>76.538265547475319</v>
      </c>
      <c r="C16" s="94">
        <v>83.610211984673612</v>
      </c>
      <c r="D16" s="94">
        <v>82.731239480440792</v>
      </c>
      <c r="E16" s="94">
        <v>77.06720900961534</v>
      </c>
    </row>
    <row r="17" spans="1:5" x14ac:dyDescent="0.25">
      <c r="A17" s="96">
        <v>44228</v>
      </c>
      <c r="B17" s="98">
        <v>75.891853222521775</v>
      </c>
      <c r="C17" s="98">
        <v>84.40429426458256</v>
      </c>
      <c r="D17" s="98">
        <v>84.069872290865206</v>
      </c>
      <c r="E17" s="99">
        <v>76.519990979249627</v>
      </c>
    </row>
    <row r="18" spans="1:5" x14ac:dyDescent="0.25">
      <c r="A18" s="96">
        <v>44256</v>
      </c>
      <c r="B18" s="98">
        <v>75.330278549428101</v>
      </c>
      <c r="C18" s="98">
        <v>84.211554853304435</v>
      </c>
      <c r="D18" s="98">
        <v>84.677420236716145</v>
      </c>
      <c r="E18" s="99">
        <v>78.162072334892414</v>
      </c>
    </row>
    <row r="19" spans="1:5" x14ac:dyDescent="0.25">
      <c r="A19" s="96">
        <v>44287</v>
      </c>
      <c r="B19" s="98">
        <v>81.763618045812763</v>
      </c>
      <c r="C19" s="98">
        <v>93.834338530562903</v>
      </c>
      <c r="D19" s="98">
        <v>92.870876469601114</v>
      </c>
      <c r="E19" s="99">
        <v>87.183350522891487</v>
      </c>
    </row>
    <row r="20" spans="1:5" x14ac:dyDescent="0.25">
      <c r="A20" s="96">
        <v>44317</v>
      </c>
      <c r="B20" s="98">
        <v>99.798807810634642</v>
      </c>
      <c r="C20" s="98">
        <v>105.06671101392241</v>
      </c>
      <c r="D20" s="98">
        <v>96.940541338697699</v>
      </c>
      <c r="E20" s="99">
        <v>94.30655905741628</v>
      </c>
    </row>
    <row r="21" spans="1:5" x14ac:dyDescent="0.25">
      <c r="A21" s="96">
        <v>44348</v>
      </c>
      <c r="B21" s="98">
        <v>102.58022607464439</v>
      </c>
      <c r="C21" s="98">
        <v>111.80305276677889</v>
      </c>
      <c r="D21" s="98">
        <v>100.52908372146945</v>
      </c>
      <c r="E21" s="99">
        <v>97.430060286853887</v>
      </c>
    </row>
    <row r="22" spans="1:5" x14ac:dyDescent="0.25">
      <c r="A22" s="96">
        <v>44378</v>
      </c>
      <c r="B22" s="98">
        <v>111.15698698613394</v>
      </c>
      <c r="C22" s="98">
        <v>121.50957738053178</v>
      </c>
      <c r="D22" s="98">
        <v>118.5254133348558</v>
      </c>
      <c r="E22" s="99">
        <v>116.23401911122981</v>
      </c>
    </row>
    <row r="23" spans="1:5" x14ac:dyDescent="0.25">
      <c r="A23" s="96">
        <v>44409</v>
      </c>
      <c r="B23" s="98">
        <v>107.21462704141054</v>
      </c>
      <c r="C23" s="98">
        <v>117.53063660910921</v>
      </c>
      <c r="D23" s="98">
        <v>112.140847060102</v>
      </c>
      <c r="E23" s="99">
        <v>110.14098090817575</v>
      </c>
    </row>
    <row r="24" spans="1:5" x14ac:dyDescent="0.25">
      <c r="A24" s="96">
        <v>44440</v>
      </c>
      <c r="B24" s="98">
        <v>107.74208924115081</v>
      </c>
      <c r="C24" s="98">
        <v>121.12333106117157</v>
      </c>
      <c r="D24" s="98">
        <v>117.00980934490836</v>
      </c>
      <c r="E24" s="99">
        <v>114.96014204887706</v>
      </c>
    </row>
    <row r="25" spans="1:5" x14ac:dyDescent="0.25">
      <c r="A25" s="97">
        <v>44470</v>
      </c>
      <c r="B25" s="99">
        <v>114.25085494526472</v>
      </c>
      <c r="C25" s="99">
        <v>123.11350686900326</v>
      </c>
      <c r="D25" s="99">
        <v>118.77905405107452</v>
      </c>
      <c r="E25" s="99">
        <v>118.17387371811398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25"/>
  <sheetViews>
    <sheetView zoomScaleNormal="100" workbookViewId="0"/>
  </sheetViews>
  <sheetFormatPr baseColWidth="10" defaultRowHeight="15" x14ac:dyDescent="0.25"/>
  <cols>
    <col min="1" max="1" width="12" style="91" bestFit="1" customWidth="1"/>
    <col min="2" max="5" width="10.28515625" style="91" bestFit="1" customWidth="1"/>
    <col min="6" max="6" width="7.28515625" style="91" bestFit="1" customWidth="1"/>
    <col min="7" max="16384" width="11.42578125" style="91"/>
  </cols>
  <sheetData>
    <row r="1" spans="1:6" x14ac:dyDescent="0.25">
      <c r="A1" s="90" t="s">
        <v>89</v>
      </c>
    </row>
    <row r="2" spans="1:6" x14ac:dyDescent="0.25">
      <c r="A2" s="90"/>
    </row>
    <row r="3" spans="1:6" x14ac:dyDescent="0.25">
      <c r="B3" s="92" t="s">
        <v>0</v>
      </c>
      <c r="C3" s="92" t="s">
        <v>7</v>
      </c>
      <c r="D3" s="92" t="s">
        <v>8</v>
      </c>
      <c r="E3" s="92" t="s">
        <v>87</v>
      </c>
    </row>
    <row r="4" spans="1:6" x14ac:dyDescent="0.25">
      <c r="A4" s="86">
        <v>43831</v>
      </c>
      <c r="B4" s="81">
        <v>96.214867147465057</v>
      </c>
      <c r="C4" s="81">
        <v>101.39391132789046</v>
      </c>
      <c r="D4" s="81">
        <v>101.82352645913343</v>
      </c>
      <c r="E4" s="81">
        <v>103.9641141072532</v>
      </c>
    </row>
    <row r="5" spans="1:6" x14ac:dyDescent="0.25">
      <c r="A5" s="93">
        <v>43862</v>
      </c>
      <c r="B5" s="94">
        <v>98.393592455761038</v>
      </c>
      <c r="C5" s="94">
        <v>104.35163151757749</v>
      </c>
      <c r="D5" s="94">
        <v>100.82716714783351</v>
      </c>
      <c r="E5" s="94">
        <v>104.06055264359044</v>
      </c>
      <c r="F5" s="95"/>
    </row>
    <row r="6" spans="1:6" x14ac:dyDescent="0.25">
      <c r="A6" s="93">
        <v>43891</v>
      </c>
      <c r="B6" s="94">
        <v>72.88788713547747</v>
      </c>
      <c r="C6" s="94">
        <v>79.187364138819277</v>
      </c>
      <c r="D6" s="94">
        <v>85.321961097393753</v>
      </c>
      <c r="E6" s="94">
        <v>83.07623431610142</v>
      </c>
      <c r="F6" s="95"/>
    </row>
    <row r="7" spans="1:6" x14ac:dyDescent="0.25">
      <c r="A7" s="93">
        <v>43922</v>
      </c>
      <c r="B7" s="94">
        <v>22.321557904692462</v>
      </c>
      <c r="C7" s="94">
        <v>28.007098685680194</v>
      </c>
      <c r="D7" s="94">
        <v>37.044041204196823</v>
      </c>
      <c r="E7" s="94">
        <v>31.697091184334202</v>
      </c>
      <c r="F7" s="95"/>
    </row>
    <row r="8" spans="1:6" x14ac:dyDescent="0.25">
      <c r="A8" s="93">
        <v>43952</v>
      </c>
      <c r="B8" s="94">
        <v>50.150755573466753</v>
      </c>
      <c r="C8" s="94">
        <v>48.012945377455679</v>
      </c>
      <c r="D8" s="94">
        <v>52.859138424852304</v>
      </c>
      <c r="E8" s="94">
        <v>47.637144395413209</v>
      </c>
      <c r="F8" s="95"/>
    </row>
    <row r="9" spans="1:6" x14ac:dyDescent="0.25">
      <c r="A9" s="93">
        <v>43983</v>
      </c>
      <c r="B9" s="94">
        <v>93.425630973897526</v>
      </c>
      <c r="C9" s="94">
        <v>84.549419873082655</v>
      </c>
      <c r="D9" s="94">
        <v>76.799625639368855</v>
      </c>
      <c r="E9" s="94">
        <v>75.545677062729382</v>
      </c>
      <c r="F9" s="95"/>
    </row>
    <row r="10" spans="1:6" x14ac:dyDescent="0.25">
      <c r="A10" s="93">
        <v>44013</v>
      </c>
      <c r="B10" s="94">
        <v>96.910449024300277</v>
      </c>
      <c r="C10" s="94">
        <v>82.46138516919703</v>
      </c>
      <c r="D10" s="94">
        <v>71.437541946497632</v>
      </c>
      <c r="E10" s="94">
        <v>68.810216677203954</v>
      </c>
      <c r="F10" s="95"/>
    </row>
    <row r="11" spans="1:6" x14ac:dyDescent="0.25">
      <c r="A11" s="93">
        <v>44044</v>
      </c>
      <c r="B11" s="94">
        <v>104.83519266034149</v>
      </c>
      <c r="C11" s="94">
        <v>95.05122470156013</v>
      </c>
      <c r="D11" s="94">
        <v>88.199133358777431</v>
      </c>
      <c r="E11" s="94">
        <v>90.229524827265024</v>
      </c>
    </row>
    <row r="12" spans="1:6" x14ac:dyDescent="0.25">
      <c r="A12" s="93">
        <v>44075</v>
      </c>
      <c r="B12" s="94">
        <v>97.941352858239355</v>
      </c>
      <c r="C12" s="94">
        <v>90.090505789342885</v>
      </c>
      <c r="D12" s="94">
        <v>79.515729475309641</v>
      </c>
      <c r="E12" s="94">
        <v>79.654442335205474</v>
      </c>
    </row>
    <row r="13" spans="1:6" x14ac:dyDescent="0.25">
      <c r="A13" s="93">
        <v>44105</v>
      </c>
      <c r="B13" s="94">
        <v>93.710192822978698</v>
      </c>
      <c r="C13" s="94">
        <v>83.902618827843284</v>
      </c>
      <c r="D13" s="94">
        <v>81.133317231848565</v>
      </c>
      <c r="E13" s="94">
        <v>79.574948219949007</v>
      </c>
    </row>
    <row r="14" spans="1:6" x14ac:dyDescent="0.25">
      <c r="A14" s="93">
        <v>44136</v>
      </c>
      <c r="B14" s="94">
        <v>77.258763877997822</v>
      </c>
      <c r="C14" s="94">
        <v>74.229215000760888</v>
      </c>
      <c r="D14" s="94">
        <v>78.071509719594985</v>
      </c>
      <c r="E14" s="94">
        <v>69.731524080535024</v>
      </c>
    </row>
    <row r="15" spans="1:6" x14ac:dyDescent="0.25">
      <c r="A15" s="93">
        <v>44166</v>
      </c>
      <c r="B15" s="94">
        <v>85.934348419253894</v>
      </c>
      <c r="C15" s="94">
        <v>76.367630598095033</v>
      </c>
      <c r="D15" s="94">
        <v>79.080554013222525</v>
      </c>
      <c r="E15" s="94">
        <v>71.561087901844232</v>
      </c>
    </row>
    <row r="16" spans="1:6" x14ac:dyDescent="0.25">
      <c r="A16" s="93">
        <v>44197</v>
      </c>
      <c r="B16" s="94">
        <v>83.202494180780874</v>
      </c>
      <c r="C16" s="94">
        <v>82.718102514417907</v>
      </c>
      <c r="D16" s="94">
        <v>80.112550233284836</v>
      </c>
      <c r="E16" s="94">
        <v>72.181427224843048</v>
      </c>
    </row>
    <row r="17" spans="1:5" x14ac:dyDescent="0.25">
      <c r="A17" s="96">
        <v>44228</v>
      </c>
      <c r="B17" s="98">
        <v>79.447664255744286</v>
      </c>
      <c r="C17" s="98">
        <v>80.538075048362856</v>
      </c>
      <c r="D17" s="98">
        <v>81.079115578959076</v>
      </c>
      <c r="E17" s="99">
        <v>73.977536581550666</v>
      </c>
    </row>
    <row r="18" spans="1:5" x14ac:dyDescent="0.25">
      <c r="A18" s="96">
        <v>44256</v>
      </c>
      <c r="B18" s="98">
        <v>90.880128228707463</v>
      </c>
      <c r="C18" s="98">
        <v>94.278476482182114</v>
      </c>
      <c r="D18" s="98">
        <v>93.734217269670154</v>
      </c>
      <c r="E18" s="99">
        <v>86.315131646312395</v>
      </c>
    </row>
    <row r="19" spans="1:5" x14ac:dyDescent="0.25">
      <c r="A19" s="96">
        <v>44287</v>
      </c>
      <c r="B19" s="98">
        <v>76.018434561528267</v>
      </c>
      <c r="C19" s="98">
        <v>77.990070348702972</v>
      </c>
      <c r="D19" s="98">
        <v>82.309236536125781</v>
      </c>
      <c r="E19" s="99">
        <v>74.974591545294587</v>
      </c>
    </row>
    <row r="20" spans="1:5" x14ac:dyDescent="0.25">
      <c r="A20" s="96">
        <v>44317</v>
      </c>
      <c r="B20" s="98">
        <v>112.29137917670894</v>
      </c>
      <c r="C20" s="98">
        <v>109.55050386422916</v>
      </c>
      <c r="D20" s="98">
        <v>103.21350364870996</v>
      </c>
      <c r="E20" s="99">
        <v>101.53393693867976</v>
      </c>
    </row>
    <row r="21" spans="1:5" x14ac:dyDescent="0.25">
      <c r="A21" s="96">
        <v>44348</v>
      </c>
      <c r="B21" s="98">
        <v>125.34967092418918</v>
      </c>
      <c r="C21" s="98">
        <v>117.05269860668331</v>
      </c>
      <c r="D21" s="98">
        <v>102.46171693796154</v>
      </c>
      <c r="E21" s="99">
        <v>98.694212741148917</v>
      </c>
    </row>
    <row r="22" spans="1:5" x14ac:dyDescent="0.25">
      <c r="A22" s="96">
        <v>44378</v>
      </c>
      <c r="B22" s="98">
        <v>111.95974502683512</v>
      </c>
      <c r="C22" s="98">
        <v>105.24651830353416</v>
      </c>
      <c r="D22" s="98">
        <v>93.152919694827119</v>
      </c>
      <c r="E22" s="99">
        <v>89.233177059261266</v>
      </c>
    </row>
    <row r="23" spans="1:5" x14ac:dyDescent="0.25">
      <c r="A23" s="96">
        <v>44409</v>
      </c>
      <c r="B23" s="98">
        <v>123.00096313510748</v>
      </c>
      <c r="C23" s="98">
        <v>118.54407650301326</v>
      </c>
      <c r="D23" s="98">
        <v>113.31044370443844</v>
      </c>
      <c r="E23" s="99">
        <v>109.15416616909978</v>
      </c>
    </row>
    <row r="24" spans="1:5" x14ac:dyDescent="0.25">
      <c r="A24" s="96">
        <v>44440</v>
      </c>
      <c r="B24" s="98">
        <v>115.33258614203167</v>
      </c>
      <c r="C24" s="98">
        <v>116.63371848089173</v>
      </c>
      <c r="D24" s="98">
        <v>105.99658592599161</v>
      </c>
      <c r="E24" s="99">
        <v>105.22568088432239</v>
      </c>
    </row>
    <row r="25" spans="1:5" x14ac:dyDescent="0.25">
      <c r="A25" s="97">
        <v>44470</v>
      </c>
      <c r="B25" s="99">
        <v>110.66220986587645</v>
      </c>
      <c r="C25" s="99">
        <v>110.818919951596</v>
      </c>
      <c r="D25" s="99">
        <v>103.53525205971441</v>
      </c>
      <c r="E25" s="99">
        <v>104.54938769621809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selection activeCell="A4" sqref="A4:E17"/>
    </sheetView>
  </sheetViews>
  <sheetFormatPr baseColWidth="10" defaultColWidth="9.140625" defaultRowHeight="15" x14ac:dyDescent="0.25"/>
  <cols>
    <col min="1" max="1" width="18.85546875" style="15" bestFit="1" customWidth="1" collapsed="1"/>
    <col min="2" max="2" width="10.85546875" style="15" customWidth="1" collapsed="1"/>
    <col min="3" max="4" width="7.85546875" style="15" bestFit="1" customWidth="1"/>
    <col min="5" max="5" width="11.7109375" style="15" customWidth="1"/>
    <col min="6" max="16384" width="9.140625" style="15"/>
  </cols>
  <sheetData>
    <row r="2" spans="1:5" x14ac:dyDescent="0.25">
      <c r="A2" s="25" t="s">
        <v>24</v>
      </c>
    </row>
    <row r="4" spans="1:5" ht="20.25" customHeight="1" x14ac:dyDescent="0.25">
      <c r="A4" s="2"/>
      <c r="B4" s="117" t="s">
        <v>51</v>
      </c>
      <c r="C4" s="120" t="s">
        <v>62</v>
      </c>
      <c r="D4" s="121"/>
      <c r="E4" s="117" t="s">
        <v>63</v>
      </c>
    </row>
    <row r="5" spans="1:5" ht="12.75" customHeight="1" x14ac:dyDescent="0.25">
      <c r="A5" s="2"/>
      <c r="B5" s="118"/>
      <c r="C5" s="122"/>
      <c r="D5" s="123"/>
      <c r="E5" s="118"/>
    </row>
    <row r="6" spans="1:5" ht="12.75" customHeight="1" x14ac:dyDescent="0.25">
      <c r="A6" s="2"/>
      <c r="B6" s="119"/>
      <c r="C6" s="124"/>
      <c r="D6" s="125"/>
      <c r="E6" s="119"/>
    </row>
    <row r="7" spans="1:5" x14ac:dyDescent="0.25">
      <c r="A7" s="2"/>
      <c r="B7" s="3" t="s">
        <v>86</v>
      </c>
      <c r="C7" s="58" t="s">
        <v>60</v>
      </c>
      <c r="D7" s="59" t="s">
        <v>86</v>
      </c>
      <c r="E7" s="3" t="s">
        <v>86</v>
      </c>
    </row>
    <row r="8" spans="1:5" x14ac:dyDescent="0.25">
      <c r="A8" s="10" t="s">
        <v>4</v>
      </c>
      <c r="B8" s="34">
        <f>6121232/1000</f>
        <v>6121.232</v>
      </c>
      <c r="C8" s="46">
        <v>5.764418880047173</v>
      </c>
      <c r="D8" s="50">
        <v>19.298587531752954</v>
      </c>
      <c r="E8" s="54">
        <v>-8.1186213894746118E-3</v>
      </c>
    </row>
    <row r="9" spans="1:5" x14ac:dyDescent="0.25">
      <c r="A9" s="11" t="s">
        <v>0</v>
      </c>
      <c r="B9" s="36">
        <f>1935734/1000</f>
        <v>1935.7339999999999</v>
      </c>
      <c r="C9" s="47">
        <v>10.630807976154433</v>
      </c>
      <c r="D9" s="51">
        <v>39.449143415345404</v>
      </c>
      <c r="E9" s="55">
        <v>-0.87702094516711737</v>
      </c>
    </row>
    <row r="10" spans="1:5" x14ac:dyDescent="0.25">
      <c r="A10" s="12" t="s">
        <v>5</v>
      </c>
      <c r="B10" s="37">
        <f>1584886/1000</f>
        <v>1584.886</v>
      </c>
      <c r="C10" s="48">
        <v>6.3917535551017091</v>
      </c>
      <c r="D10" s="52">
        <v>17.739622938665512</v>
      </c>
      <c r="E10" s="56">
        <v>-5.517687049686371</v>
      </c>
    </row>
    <row r="11" spans="1:5" x14ac:dyDescent="0.25">
      <c r="A11" s="13" t="s">
        <v>1</v>
      </c>
      <c r="B11" s="35">
        <f>2600612/1000</f>
        <v>2600.6120000000001</v>
      </c>
      <c r="C11" s="49">
        <v>2.8048787810939446</v>
      </c>
      <c r="D11" s="53">
        <v>8.5037310241384834</v>
      </c>
      <c r="E11" s="57">
        <v>4.3824701195219085</v>
      </c>
    </row>
    <row r="12" spans="1:5" x14ac:dyDescent="0.25">
      <c r="A12" s="4" t="s">
        <v>12</v>
      </c>
      <c r="B12" s="36">
        <f>231264/1000</f>
        <v>231.26400000000001</v>
      </c>
      <c r="C12" s="47">
        <v>3.1070258283587338</v>
      </c>
      <c r="D12" s="51">
        <v>11.022884932046107</v>
      </c>
      <c r="E12" s="55">
        <v>9.8484776516410975</v>
      </c>
    </row>
    <row r="13" spans="1:5" x14ac:dyDescent="0.25">
      <c r="A13" s="14" t="s">
        <v>13</v>
      </c>
      <c r="B13" s="37">
        <f>182377/1000</f>
        <v>182.37700000000001</v>
      </c>
      <c r="C13" s="48">
        <v>-4.746987400818603</v>
      </c>
      <c r="D13" s="52">
        <v>9.4515927695225201</v>
      </c>
      <c r="E13" s="56">
        <v>15.297858754954841</v>
      </c>
    </row>
    <row r="14" spans="1:5" x14ac:dyDescent="0.25">
      <c r="A14" s="6" t="s">
        <v>14</v>
      </c>
      <c r="B14" s="35">
        <f>5707591/1000</f>
        <v>5707.5910000000003</v>
      </c>
      <c r="C14" s="49">
        <v>6.2953579557340378</v>
      </c>
      <c r="D14" s="53">
        <v>20.006000730011731</v>
      </c>
      <c r="E14" s="57">
        <v>-0.78963757985155425</v>
      </c>
    </row>
    <row r="15" spans="1:5" x14ac:dyDescent="0.25">
      <c r="A15" s="11" t="s">
        <v>3</v>
      </c>
      <c r="B15" s="36">
        <f>1084107/1000</f>
        <v>1084.107</v>
      </c>
      <c r="C15" s="47">
        <v>18.288450391266544</v>
      </c>
      <c r="D15" s="51">
        <v>10.677033617383147</v>
      </c>
      <c r="E15" s="55">
        <v>12.787063643494889</v>
      </c>
    </row>
    <row r="16" spans="1:5" x14ac:dyDescent="0.25">
      <c r="A16" s="13" t="s">
        <v>2</v>
      </c>
      <c r="B16" s="35">
        <f>5037125/1000</f>
        <v>5037.125</v>
      </c>
      <c r="C16" s="49">
        <v>3.1866994259665882</v>
      </c>
      <c r="D16" s="53">
        <v>21.332796980364897</v>
      </c>
      <c r="E16" s="57">
        <v>-2.3913430614020181</v>
      </c>
    </row>
    <row r="17" spans="1:5" x14ac:dyDescent="0.25">
      <c r="A17" s="73" t="s">
        <v>6</v>
      </c>
      <c r="B17" s="74">
        <v>4998.2085889130803</v>
      </c>
      <c r="C17" s="75">
        <v>4.9058537759991916</v>
      </c>
      <c r="D17" s="76">
        <v>3.2263501323150034</v>
      </c>
      <c r="E17" s="77">
        <v>-2.453830142996738</v>
      </c>
    </row>
  </sheetData>
  <mergeCells count="3">
    <mergeCell ref="B4:B6"/>
    <mergeCell ref="C4:D6"/>
    <mergeCell ref="E4:E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Normal="100" workbookViewId="0">
      <selection activeCell="G16" sqref="G16"/>
    </sheetView>
  </sheetViews>
  <sheetFormatPr baseColWidth="10" defaultRowHeight="15" x14ac:dyDescent="0.25"/>
  <cols>
    <col min="1" max="1" width="11.42578125" style="1" collapsed="1"/>
    <col min="2" max="2" width="35.85546875" style="1" bestFit="1" customWidth="1" collapsed="1"/>
    <col min="3" max="3" width="10.5703125" style="1" bestFit="1" customWidth="1" collapsed="1"/>
    <col min="4" max="5" width="7.85546875" style="1" bestFit="1" customWidth="1" collapsed="1"/>
    <col min="6" max="9" width="11.42578125" style="1" collapsed="1"/>
    <col min="10" max="16" width="11.42578125" style="1"/>
    <col min="17" max="17" width="11.42578125" style="1" collapsed="1"/>
    <col min="18" max="18" width="11.42578125" style="1"/>
    <col min="19" max="16384" width="11.42578125" style="1" collapsed="1"/>
  </cols>
  <sheetData>
    <row r="1" spans="1:9" s="15" customFormat="1" x14ac:dyDescent="0.25"/>
    <row r="2" spans="1:9" s="15" customFormat="1" x14ac:dyDescent="0.25">
      <c r="A2" s="126" t="s">
        <v>23</v>
      </c>
      <c r="B2" s="126"/>
      <c r="C2" s="126"/>
      <c r="D2" s="126"/>
      <c r="E2" s="126"/>
      <c r="F2" s="126"/>
      <c r="G2" s="126"/>
      <c r="H2" s="126"/>
    </row>
    <row r="4" spans="1:9" ht="15" customHeight="1" x14ac:dyDescent="0.25">
      <c r="B4" s="2"/>
      <c r="C4" s="117" t="s">
        <v>51</v>
      </c>
      <c r="D4" s="120" t="s">
        <v>62</v>
      </c>
      <c r="E4" s="121"/>
      <c r="F4" s="117" t="s">
        <v>63</v>
      </c>
    </row>
    <row r="5" spans="1:9" x14ac:dyDescent="0.25">
      <c r="B5" s="2"/>
      <c r="C5" s="118"/>
      <c r="D5" s="122"/>
      <c r="E5" s="123"/>
      <c r="F5" s="118"/>
    </row>
    <row r="6" spans="1:9" s="15" customFormat="1" x14ac:dyDescent="0.25">
      <c r="B6" s="2"/>
      <c r="C6" s="119"/>
      <c r="D6" s="124"/>
      <c r="E6" s="125"/>
      <c r="F6" s="119"/>
    </row>
    <row r="7" spans="1:9" x14ac:dyDescent="0.25">
      <c r="B7" s="2"/>
      <c r="C7" s="3" t="s">
        <v>86</v>
      </c>
      <c r="D7" s="9" t="s">
        <v>60</v>
      </c>
      <c r="E7" s="45" t="s">
        <v>86</v>
      </c>
      <c r="F7" s="3" t="s">
        <v>86</v>
      </c>
    </row>
    <row r="8" spans="1:9" x14ac:dyDescent="0.25">
      <c r="B8" s="8" t="s">
        <v>4</v>
      </c>
      <c r="C8" s="39">
        <f>5961030/1000</f>
        <v>5961.03</v>
      </c>
      <c r="D8" s="46">
        <v>3.1722936636603638</v>
      </c>
      <c r="E8" s="50">
        <v>21.254424716657439</v>
      </c>
      <c r="F8" s="54">
        <v>-2.2688561874028235</v>
      </c>
    </row>
    <row r="9" spans="1:9" x14ac:dyDescent="0.25">
      <c r="B9" s="4" t="s">
        <v>0</v>
      </c>
      <c r="C9" s="41">
        <f>1829543/1000</f>
        <v>1829.5429999999999</v>
      </c>
      <c r="D9" s="48">
        <v>2.651097401294833</v>
      </c>
      <c r="E9" s="52">
        <v>50.853441843015524</v>
      </c>
      <c r="F9" s="56">
        <v>-4.5505293812598939</v>
      </c>
    </row>
    <row r="10" spans="1:9" x14ac:dyDescent="0.25">
      <c r="B10" s="5" t="s">
        <v>5</v>
      </c>
      <c r="C10" s="41">
        <f>1545158/1000</f>
        <v>1545.1579999999999</v>
      </c>
      <c r="D10" s="48">
        <v>5.1532736573507876</v>
      </c>
      <c r="E10" s="52">
        <v>18.318683481261221</v>
      </c>
      <c r="F10" s="56">
        <v>-8.1308653484843401</v>
      </c>
    </row>
    <row r="11" spans="1:9" x14ac:dyDescent="0.25">
      <c r="B11" s="6" t="s">
        <v>1</v>
      </c>
      <c r="C11" s="40">
        <f>2586330/1000</f>
        <v>2586.33</v>
      </c>
      <c r="D11" s="49">
        <v>2.3846373291105394</v>
      </c>
      <c r="E11" s="53">
        <v>7.8801706841966856</v>
      </c>
      <c r="F11" s="57">
        <v>3.4226282710830613</v>
      </c>
    </row>
    <row r="12" spans="1:9" x14ac:dyDescent="0.25">
      <c r="B12" s="4" t="s">
        <v>12</v>
      </c>
      <c r="C12" s="42">
        <f>220487/1000</f>
        <v>220.48699999999999</v>
      </c>
      <c r="D12" s="47">
        <v>6.5687685759555858</v>
      </c>
      <c r="E12" s="51">
        <v>7.1302936660641691</v>
      </c>
      <c r="F12" s="55">
        <v>5.9081498844788527</v>
      </c>
    </row>
    <row r="13" spans="1:9" x14ac:dyDescent="0.25">
      <c r="B13" s="5" t="s">
        <v>13</v>
      </c>
      <c r="C13" s="41">
        <f>176791/1000</f>
        <v>176.791</v>
      </c>
      <c r="D13" s="48">
        <v>7.5918116792996759</v>
      </c>
      <c r="E13" s="52">
        <v>9.6378294573643331</v>
      </c>
      <c r="F13" s="56">
        <v>15.975675356538389</v>
      </c>
      <c r="I13" s="15"/>
    </row>
    <row r="14" spans="1:9" x14ac:dyDescent="0.25">
      <c r="B14" s="6" t="s">
        <v>14</v>
      </c>
      <c r="C14" s="40">
        <f>5563752/1000</f>
        <v>5563.7520000000004</v>
      </c>
      <c r="D14" s="49">
        <v>2.8741443024240088</v>
      </c>
      <c r="E14" s="53">
        <v>22.305235508524703</v>
      </c>
      <c r="F14" s="57">
        <v>-3.0501192585477899</v>
      </c>
    </row>
    <row r="15" spans="1:9" x14ac:dyDescent="0.25">
      <c r="B15" s="4" t="s">
        <v>2</v>
      </c>
      <c r="C15" s="42">
        <f>C17+C18+C19</f>
        <v>4934.5959999999995</v>
      </c>
      <c r="D15" s="47">
        <v>1.3251405043279707</v>
      </c>
      <c r="E15" s="51">
        <v>22.793113865286287</v>
      </c>
      <c r="F15" s="55">
        <v>-4.0518329739114289</v>
      </c>
    </row>
    <row r="16" spans="1:9" x14ac:dyDescent="0.25">
      <c r="B16" s="7"/>
      <c r="C16" s="38"/>
      <c r="D16" s="62"/>
      <c r="E16" s="63"/>
      <c r="F16" s="64"/>
    </row>
    <row r="17" spans="2:9" x14ac:dyDescent="0.25">
      <c r="B17" s="60" t="s">
        <v>64</v>
      </c>
      <c r="C17" s="65">
        <f>919943/1000</f>
        <v>919.94299999999998</v>
      </c>
      <c r="D17" s="66">
        <v>-0.93007083591838402</v>
      </c>
      <c r="E17" s="67">
        <v>26.615549352844337</v>
      </c>
      <c r="F17" s="68">
        <v>14.08079901189987</v>
      </c>
    </row>
    <row r="18" spans="2:9" x14ac:dyDescent="0.25">
      <c r="B18" s="60" t="s">
        <v>65</v>
      </c>
      <c r="C18" s="65">
        <f>3808574/1000</f>
        <v>3808.5740000000001</v>
      </c>
      <c r="D18" s="66">
        <v>1.0528269743092844</v>
      </c>
      <c r="E18" s="67">
        <v>21.882090449250867</v>
      </c>
      <c r="F18" s="68">
        <v>-8.7798169356553935</v>
      </c>
    </row>
    <row r="19" spans="2:9" x14ac:dyDescent="0.25">
      <c r="B19" s="61" t="s">
        <v>66</v>
      </c>
      <c r="C19" s="69">
        <f>206079/1000</f>
        <v>206.07900000000001</v>
      </c>
      <c r="D19" s="70">
        <v>19.097971361231568</v>
      </c>
      <c r="E19" s="71">
        <v>23.208776754753082</v>
      </c>
      <c r="F19" s="72">
        <v>27.649729622586584</v>
      </c>
    </row>
    <row r="20" spans="2:9" x14ac:dyDescent="0.25">
      <c r="B20" s="4" t="s">
        <v>3</v>
      </c>
      <c r="C20" s="42">
        <f>SUM(C22:C28)</f>
        <v>1026.4349999999999</v>
      </c>
      <c r="D20" s="47">
        <v>12.34212785984834</v>
      </c>
      <c r="E20" s="51">
        <v>14.364885884025536</v>
      </c>
      <c r="F20" s="55">
        <v>7.3186287425400121</v>
      </c>
    </row>
    <row r="21" spans="2:9" x14ac:dyDescent="0.25">
      <c r="B21" s="7"/>
      <c r="C21" s="38"/>
      <c r="D21" s="62"/>
      <c r="E21" s="63"/>
      <c r="F21" s="64"/>
    </row>
    <row r="22" spans="2:9" x14ac:dyDescent="0.25">
      <c r="B22" s="60" t="s">
        <v>67</v>
      </c>
      <c r="C22" s="65">
        <f>445001/1000</f>
        <v>445.00099999999998</v>
      </c>
      <c r="D22" s="66">
        <v>20.814817166074139</v>
      </c>
      <c r="E22" s="67">
        <v>16.916306503947553</v>
      </c>
      <c r="F22" s="68">
        <v>14.128279898336293</v>
      </c>
    </row>
    <row r="23" spans="2:9" x14ac:dyDescent="0.25">
      <c r="B23" s="60" t="s">
        <v>68</v>
      </c>
      <c r="C23" s="65">
        <f>121167/1000</f>
        <v>121.167</v>
      </c>
      <c r="D23" s="66">
        <v>8.0341455962111397</v>
      </c>
      <c r="E23" s="67">
        <v>7.0928567640663909</v>
      </c>
      <c r="F23" s="68">
        <v>6.7024199513896265</v>
      </c>
    </row>
    <row r="24" spans="2:9" x14ac:dyDescent="0.25">
      <c r="B24" s="60" t="s">
        <v>69</v>
      </c>
      <c r="C24" s="65">
        <f>28216/1000</f>
        <v>28.216000000000001</v>
      </c>
      <c r="D24" s="66">
        <v>-13.271883660822725</v>
      </c>
      <c r="E24" s="67">
        <v>1.3105454023194962</v>
      </c>
      <c r="F24" s="68">
        <v>9.5847664976419278</v>
      </c>
      <c r="I24" s="15"/>
    </row>
    <row r="25" spans="2:9" x14ac:dyDescent="0.25">
      <c r="B25" s="60" t="s">
        <v>70</v>
      </c>
      <c r="C25" s="65">
        <f>144026/1000</f>
        <v>144.02600000000001</v>
      </c>
      <c r="D25" s="66">
        <v>-0.43917032004345824</v>
      </c>
      <c r="E25" s="67">
        <v>10.681103844705554</v>
      </c>
      <c r="F25" s="68">
        <v>-4.4039266963580515</v>
      </c>
    </row>
    <row r="26" spans="2:9" x14ac:dyDescent="0.25">
      <c r="B26" s="60" t="s">
        <v>71</v>
      </c>
      <c r="C26" s="65">
        <f>63631/1000</f>
        <v>63.631</v>
      </c>
      <c r="D26" s="66">
        <v>-6.8799626342830429</v>
      </c>
      <c r="E26" s="67">
        <v>6.3867850395412207</v>
      </c>
      <c r="F26" s="68">
        <v>11.451491426269422</v>
      </c>
    </row>
    <row r="27" spans="2:9" x14ac:dyDescent="0.25">
      <c r="B27" s="60" t="s">
        <v>72</v>
      </c>
      <c r="C27" s="65">
        <f>198476/1000</f>
        <v>198.476</v>
      </c>
      <c r="D27" s="66">
        <v>27.267969857014052</v>
      </c>
      <c r="E27" s="67">
        <v>25.556532575896561</v>
      </c>
      <c r="F27" s="68">
        <v>4.4412637605506289</v>
      </c>
    </row>
    <row r="28" spans="2:9" x14ac:dyDescent="0.25">
      <c r="B28" s="61" t="s">
        <v>73</v>
      </c>
      <c r="C28" s="69">
        <f>25918/1000</f>
        <v>25.917999999999999</v>
      </c>
      <c r="D28" s="70">
        <v>0</v>
      </c>
      <c r="E28" s="71">
        <v>-7.0539716693562848</v>
      </c>
      <c r="F28" s="72">
        <v>-3.9255662230789246</v>
      </c>
    </row>
    <row r="29" spans="2:9" x14ac:dyDescent="0.25">
      <c r="I29" s="44"/>
    </row>
    <row r="30" spans="2:9" x14ac:dyDescent="0.25">
      <c r="I30" s="44"/>
    </row>
  </sheetData>
  <mergeCells count="4">
    <mergeCell ref="A2:H2"/>
    <mergeCell ref="C4:C6"/>
    <mergeCell ref="D4:E6"/>
    <mergeCell ref="F4:F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workbookViewId="0">
      <selection activeCell="B4" sqref="B4:F12"/>
    </sheetView>
  </sheetViews>
  <sheetFormatPr baseColWidth="10" defaultRowHeight="15" x14ac:dyDescent="0.25"/>
  <cols>
    <col min="1" max="1" width="11.42578125" style="15" collapsed="1"/>
    <col min="2" max="2" width="19.85546875" style="15" bestFit="1" customWidth="1" collapsed="1"/>
    <col min="3" max="6" width="7.85546875" style="15" bestFit="1" customWidth="1" collapsed="1"/>
    <col min="7" max="16384" width="11.42578125" style="15" collapsed="1"/>
  </cols>
  <sheetData>
    <row r="2" spans="1:10" ht="15" customHeight="1" x14ac:dyDescent="0.25">
      <c r="A2" s="130" t="s">
        <v>52</v>
      </c>
      <c r="B2" s="130"/>
      <c r="C2" s="130"/>
      <c r="D2" s="130"/>
      <c r="E2" s="130"/>
      <c r="F2" s="130"/>
      <c r="G2" s="89"/>
      <c r="H2" s="89"/>
      <c r="I2" s="89"/>
      <c r="J2" s="89"/>
    </row>
    <row r="4" spans="1:10" x14ac:dyDescent="0.25">
      <c r="B4" s="2"/>
      <c r="C4" s="127" t="s">
        <v>59</v>
      </c>
      <c r="D4" s="127"/>
      <c r="E4" s="127"/>
      <c r="F4" s="127"/>
    </row>
    <row r="5" spans="1:10" x14ac:dyDescent="0.25">
      <c r="B5" s="2"/>
      <c r="C5" s="127" t="s">
        <v>61</v>
      </c>
      <c r="D5" s="127"/>
      <c r="E5" s="128" t="s">
        <v>85</v>
      </c>
      <c r="F5" s="129"/>
    </row>
    <row r="6" spans="1:10" x14ac:dyDescent="0.25">
      <c r="B6" s="2"/>
      <c r="C6" s="26" t="s">
        <v>57</v>
      </c>
      <c r="D6" s="26" t="s">
        <v>60</v>
      </c>
      <c r="E6" s="26" t="s">
        <v>57</v>
      </c>
      <c r="F6" s="26" t="s">
        <v>60</v>
      </c>
    </row>
    <row r="7" spans="1:10" x14ac:dyDescent="0.25">
      <c r="B7" s="8" t="s">
        <v>53</v>
      </c>
      <c r="C7" s="27">
        <v>3.9126120200132952</v>
      </c>
      <c r="D7" s="27">
        <v>5.532587220297791</v>
      </c>
      <c r="E7" s="27">
        <v>3.9126120200132952</v>
      </c>
      <c r="F7" s="27">
        <v>5.764418880047173</v>
      </c>
    </row>
    <row r="8" spans="1:10" x14ac:dyDescent="0.25">
      <c r="B8" s="28" t="s">
        <v>54</v>
      </c>
      <c r="C8" s="29">
        <v>3.7052340497156999</v>
      </c>
      <c r="D8" s="29">
        <v>3.8124815915352661</v>
      </c>
      <c r="E8" s="29">
        <v>3.7052340497156999</v>
      </c>
      <c r="F8" s="29">
        <v>3.1866994259665882</v>
      </c>
    </row>
    <row r="9" spans="1:10" x14ac:dyDescent="0.25">
      <c r="B9" s="30" t="s">
        <v>55</v>
      </c>
      <c r="C9" s="31">
        <v>4.9320921792594064</v>
      </c>
      <c r="D9" s="31">
        <v>13.889841561201809</v>
      </c>
      <c r="E9" s="31">
        <v>4.9320921792594064</v>
      </c>
      <c r="F9" s="31">
        <v>18.288450391266544</v>
      </c>
    </row>
    <row r="10" spans="1:10" x14ac:dyDescent="0.25">
      <c r="B10" s="8" t="s">
        <v>56</v>
      </c>
      <c r="C10" s="27">
        <v>1.356956612188176</v>
      </c>
      <c r="D10" s="27">
        <v>3.7555705958583152</v>
      </c>
      <c r="E10" s="27">
        <v>1.356956612188176</v>
      </c>
      <c r="F10" s="27">
        <v>3.1722936636603638</v>
      </c>
    </row>
    <row r="11" spans="1:10" x14ac:dyDescent="0.25">
      <c r="B11" s="7" t="s">
        <v>82</v>
      </c>
      <c r="C11" s="31">
        <v>2.4803634448711476</v>
      </c>
      <c r="D11" s="31">
        <v>1.6831523397216941</v>
      </c>
      <c r="E11" s="31">
        <v>2.4803634448711476</v>
      </c>
      <c r="F11" s="31">
        <v>1.3251152904512509</v>
      </c>
    </row>
    <row r="12" spans="1:10" x14ac:dyDescent="0.25">
      <c r="B12" s="32" t="s">
        <v>83</v>
      </c>
      <c r="C12" s="33">
        <v>-3.8741240566764201</v>
      </c>
      <c r="D12" s="33">
        <v>14.043704766267862</v>
      </c>
      <c r="E12" s="33">
        <v>-3.8741240566764201</v>
      </c>
      <c r="F12" s="33">
        <v>12.34212785984834</v>
      </c>
    </row>
    <row r="20" spans="8:8" x14ac:dyDescent="0.25">
      <c r="H20" s="43"/>
    </row>
    <row r="21" spans="8:8" x14ac:dyDescent="0.25">
      <c r="H21" s="43"/>
    </row>
    <row r="22" spans="8:8" x14ac:dyDescent="0.25">
      <c r="H22" s="43"/>
    </row>
  </sheetData>
  <mergeCells count="4">
    <mergeCell ref="C4:F4"/>
    <mergeCell ref="C5:D5"/>
    <mergeCell ref="E5:F5"/>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zoomScale="80" zoomScaleNormal="80" workbookViewId="0">
      <selection activeCell="C63" sqref="C63:E63"/>
    </sheetView>
  </sheetViews>
  <sheetFormatPr baseColWidth="10" defaultColWidth="9.140625" defaultRowHeight="15" x14ac:dyDescent="0.25"/>
  <cols>
    <col min="1" max="1" width="11.5703125" style="15" bestFit="1" customWidth="1"/>
    <col min="2" max="2" width="11.28515625" style="15" bestFit="1" customWidth="1"/>
    <col min="3" max="3" width="21.7109375" style="15" bestFit="1" customWidth="1"/>
    <col min="4" max="4" width="16.42578125" style="15" bestFit="1" customWidth="1"/>
    <col min="5" max="5" width="19.85546875" style="15" bestFit="1" customWidth="1"/>
    <col min="6" max="16384" width="9.140625" style="15"/>
  </cols>
  <sheetData>
    <row r="2" spans="1:9" x14ac:dyDescent="0.25">
      <c r="A2" s="131" t="s">
        <v>22</v>
      </c>
      <c r="B2" s="131"/>
      <c r="C2" s="131"/>
      <c r="D2" s="131"/>
      <c r="E2" s="131"/>
      <c r="F2" s="131"/>
      <c r="G2" s="131"/>
      <c r="H2" s="131"/>
      <c r="I2" s="131"/>
    </row>
    <row r="4" spans="1:9" x14ac:dyDescent="0.25">
      <c r="B4" s="15" t="s">
        <v>4</v>
      </c>
      <c r="C4" s="15" t="s">
        <v>0</v>
      </c>
      <c r="D4" s="15" t="s">
        <v>7</v>
      </c>
      <c r="E4" s="15" t="s">
        <v>8</v>
      </c>
    </row>
    <row r="5" spans="1:9" x14ac:dyDescent="0.25">
      <c r="A5" s="86">
        <v>39083</v>
      </c>
      <c r="B5" s="87">
        <v>3056064</v>
      </c>
      <c r="C5" s="87">
        <v>1098354</v>
      </c>
      <c r="D5" s="87">
        <v>778443</v>
      </c>
      <c r="E5" s="87">
        <v>1179267</v>
      </c>
    </row>
    <row r="6" spans="1:9" x14ac:dyDescent="0.25">
      <c r="A6" s="86">
        <v>39173</v>
      </c>
      <c r="B6" s="87">
        <v>2990733</v>
      </c>
      <c r="C6" s="87">
        <v>1015175</v>
      </c>
      <c r="D6" s="87">
        <v>772194</v>
      </c>
      <c r="E6" s="87">
        <v>1203364</v>
      </c>
    </row>
    <row r="7" spans="1:9" x14ac:dyDescent="0.25">
      <c r="A7" s="86">
        <v>39264</v>
      </c>
      <c r="B7" s="87">
        <v>3077001</v>
      </c>
      <c r="C7" s="87">
        <v>1012437</v>
      </c>
      <c r="D7" s="87">
        <v>838785</v>
      </c>
      <c r="E7" s="87">
        <v>1225778</v>
      </c>
    </row>
    <row r="8" spans="1:9" x14ac:dyDescent="0.25">
      <c r="A8" s="86">
        <v>39356</v>
      </c>
      <c r="B8" s="87">
        <v>3194499</v>
      </c>
      <c r="C8" s="87">
        <v>1031754</v>
      </c>
      <c r="D8" s="87">
        <v>896456</v>
      </c>
      <c r="E8" s="87">
        <v>1266289</v>
      </c>
    </row>
    <row r="9" spans="1:9" x14ac:dyDescent="0.25">
      <c r="A9" s="86">
        <v>39448</v>
      </c>
      <c r="B9" s="87">
        <v>3124767</v>
      </c>
      <c r="C9" s="87">
        <v>960946</v>
      </c>
      <c r="D9" s="87">
        <v>879486</v>
      </c>
      <c r="E9" s="87">
        <v>1284334</v>
      </c>
    </row>
    <row r="10" spans="1:9" x14ac:dyDescent="0.25">
      <c r="A10" s="86">
        <v>39539</v>
      </c>
      <c r="B10" s="87">
        <v>3083144</v>
      </c>
      <c r="C10" s="87">
        <v>926635</v>
      </c>
      <c r="D10" s="87">
        <v>852068</v>
      </c>
      <c r="E10" s="87">
        <v>1304441</v>
      </c>
    </row>
    <row r="11" spans="1:9" x14ac:dyDescent="0.25">
      <c r="A11" s="86">
        <v>39630</v>
      </c>
      <c r="B11" s="87">
        <v>3079457</v>
      </c>
      <c r="C11" s="87">
        <v>917390</v>
      </c>
      <c r="D11" s="87">
        <v>861380</v>
      </c>
      <c r="E11" s="87">
        <v>1300688</v>
      </c>
    </row>
    <row r="12" spans="1:9" x14ac:dyDescent="0.25">
      <c r="A12" s="86">
        <v>39722</v>
      </c>
      <c r="B12" s="87">
        <v>2885942</v>
      </c>
      <c r="C12" s="87">
        <v>820969</v>
      </c>
      <c r="D12" s="87">
        <v>799317</v>
      </c>
      <c r="E12" s="87">
        <v>1265657</v>
      </c>
    </row>
    <row r="13" spans="1:9" x14ac:dyDescent="0.25">
      <c r="A13" s="86">
        <v>39814</v>
      </c>
      <c r="B13" s="87">
        <v>2997262</v>
      </c>
      <c r="C13" s="87">
        <v>931674</v>
      </c>
      <c r="D13" s="87">
        <v>834332</v>
      </c>
      <c r="E13" s="87">
        <v>1231256</v>
      </c>
    </row>
    <row r="14" spans="1:9" x14ac:dyDescent="0.25">
      <c r="A14" s="86">
        <v>39904</v>
      </c>
      <c r="B14" s="87">
        <v>2950465</v>
      </c>
      <c r="C14" s="87">
        <v>862203</v>
      </c>
      <c r="D14" s="87">
        <v>860048</v>
      </c>
      <c r="E14" s="87">
        <v>1228213</v>
      </c>
    </row>
    <row r="15" spans="1:9" x14ac:dyDescent="0.25">
      <c r="A15" s="86">
        <v>39995</v>
      </c>
      <c r="B15" s="87">
        <v>2962696</v>
      </c>
      <c r="C15" s="87">
        <v>908481</v>
      </c>
      <c r="D15" s="87">
        <v>823438</v>
      </c>
      <c r="E15" s="87">
        <v>1230777</v>
      </c>
    </row>
    <row r="16" spans="1:9" x14ac:dyDescent="0.25">
      <c r="A16" s="86">
        <v>40087</v>
      </c>
      <c r="B16" s="87">
        <v>3064387</v>
      </c>
      <c r="C16" s="87">
        <v>947049</v>
      </c>
      <c r="D16" s="87">
        <v>854947</v>
      </c>
      <c r="E16" s="87">
        <v>1262391</v>
      </c>
    </row>
    <row r="17" spans="1:8" x14ac:dyDescent="0.25">
      <c r="A17" s="86">
        <v>40179</v>
      </c>
      <c r="B17" s="87">
        <v>3161248</v>
      </c>
      <c r="C17" s="87">
        <v>1011859</v>
      </c>
      <c r="D17" s="87">
        <v>867579</v>
      </c>
      <c r="E17" s="87">
        <v>1281810</v>
      </c>
    </row>
    <row r="18" spans="1:8" x14ac:dyDescent="0.25">
      <c r="A18" s="86">
        <v>40269</v>
      </c>
      <c r="B18" s="87">
        <v>3283083</v>
      </c>
      <c r="C18" s="87">
        <v>1027817</v>
      </c>
      <c r="D18" s="87">
        <v>928487</v>
      </c>
      <c r="E18" s="87">
        <v>1326779</v>
      </c>
    </row>
    <row r="19" spans="1:8" x14ac:dyDescent="0.25">
      <c r="A19" s="86">
        <v>40360</v>
      </c>
      <c r="B19" s="87">
        <v>3258996</v>
      </c>
      <c r="C19" s="87">
        <v>976916</v>
      </c>
      <c r="D19" s="87">
        <v>913323</v>
      </c>
      <c r="E19" s="87">
        <v>1368757</v>
      </c>
    </row>
    <row r="20" spans="1:8" x14ac:dyDescent="0.25">
      <c r="A20" s="86">
        <v>40452</v>
      </c>
      <c r="B20" s="87">
        <v>3036122</v>
      </c>
      <c r="C20" s="87">
        <v>962970</v>
      </c>
      <c r="D20" s="87">
        <v>905706</v>
      </c>
      <c r="E20" s="87">
        <v>1167446</v>
      </c>
    </row>
    <row r="21" spans="1:8" x14ac:dyDescent="0.25">
      <c r="A21" s="86">
        <v>40544</v>
      </c>
      <c r="B21" s="87">
        <v>3492865</v>
      </c>
      <c r="C21" s="87">
        <v>896065</v>
      </c>
      <c r="D21" s="87">
        <v>949872</v>
      </c>
      <c r="E21" s="87">
        <v>1646927</v>
      </c>
    </row>
    <row r="22" spans="1:8" x14ac:dyDescent="0.25">
      <c r="A22" s="86">
        <v>40634</v>
      </c>
      <c r="B22" s="87">
        <v>3553193</v>
      </c>
      <c r="C22" s="87">
        <v>932236</v>
      </c>
      <c r="D22" s="87">
        <v>972915</v>
      </c>
      <c r="E22" s="87">
        <v>1648042</v>
      </c>
    </row>
    <row r="23" spans="1:8" x14ac:dyDescent="0.25">
      <c r="A23" s="86">
        <v>40725</v>
      </c>
      <c r="B23" s="87">
        <v>3621149</v>
      </c>
      <c r="C23" s="87">
        <v>953638</v>
      </c>
      <c r="D23" s="87">
        <v>997385</v>
      </c>
      <c r="E23" s="87">
        <v>1670127</v>
      </c>
    </row>
    <row r="24" spans="1:8" x14ac:dyDescent="0.25">
      <c r="A24" s="86">
        <v>40817</v>
      </c>
      <c r="B24" s="87">
        <v>3638291</v>
      </c>
      <c r="C24" s="87">
        <v>952533</v>
      </c>
      <c r="D24" s="87">
        <v>948040</v>
      </c>
      <c r="E24" s="87">
        <v>1737718</v>
      </c>
    </row>
    <row r="25" spans="1:8" x14ac:dyDescent="0.25">
      <c r="A25" s="86">
        <v>40909</v>
      </c>
      <c r="B25" s="87">
        <v>3538359</v>
      </c>
      <c r="C25" s="87">
        <v>926912</v>
      </c>
      <c r="D25" s="87">
        <v>948980</v>
      </c>
      <c r="E25" s="87">
        <v>1662466</v>
      </c>
    </row>
    <row r="26" spans="1:8" x14ac:dyDescent="0.25">
      <c r="A26" s="86">
        <v>41000</v>
      </c>
      <c r="B26" s="87">
        <v>3639620</v>
      </c>
      <c r="C26" s="87">
        <v>945690</v>
      </c>
      <c r="D26" s="87">
        <v>1007951</v>
      </c>
      <c r="E26" s="87">
        <v>1685979</v>
      </c>
    </row>
    <row r="27" spans="1:8" x14ac:dyDescent="0.25">
      <c r="A27" s="86">
        <v>41091</v>
      </c>
      <c r="B27" s="87">
        <v>3757838</v>
      </c>
      <c r="C27" s="87">
        <v>934064</v>
      </c>
      <c r="D27" s="87">
        <v>1101853</v>
      </c>
      <c r="E27" s="87">
        <v>1721922</v>
      </c>
    </row>
    <row r="28" spans="1:8" x14ac:dyDescent="0.25">
      <c r="A28" s="86">
        <v>41183</v>
      </c>
      <c r="B28" s="87">
        <v>3704613</v>
      </c>
      <c r="C28" s="87">
        <v>941570</v>
      </c>
      <c r="D28" s="87">
        <v>1037223</v>
      </c>
      <c r="E28" s="87">
        <v>1725820</v>
      </c>
    </row>
    <row r="29" spans="1:8" x14ac:dyDescent="0.25">
      <c r="A29" s="86">
        <v>41275</v>
      </c>
      <c r="B29" s="87">
        <v>4101297</v>
      </c>
      <c r="C29" s="87">
        <v>1079036</v>
      </c>
      <c r="D29" s="87">
        <v>1159890</v>
      </c>
      <c r="E29" s="87">
        <v>1862371</v>
      </c>
    </row>
    <row r="30" spans="1:8" x14ac:dyDescent="0.25">
      <c r="A30" s="86">
        <v>41365</v>
      </c>
      <c r="B30" s="87">
        <v>4199097</v>
      </c>
      <c r="C30" s="87">
        <v>1182868</v>
      </c>
      <c r="D30" s="87">
        <v>1164616</v>
      </c>
      <c r="E30" s="87">
        <v>1851614</v>
      </c>
    </row>
    <row r="31" spans="1:8" x14ac:dyDescent="0.25">
      <c r="A31" s="86">
        <v>41456</v>
      </c>
      <c r="B31" s="87">
        <v>4298708</v>
      </c>
      <c r="C31" s="87">
        <v>1252182</v>
      </c>
      <c r="D31" s="87">
        <v>1141952</v>
      </c>
      <c r="E31" s="87">
        <v>1904575</v>
      </c>
    </row>
    <row r="32" spans="1:8" x14ac:dyDescent="0.25">
      <c r="A32" s="86">
        <v>41548</v>
      </c>
      <c r="B32" s="87">
        <v>4487285</v>
      </c>
      <c r="C32" s="87">
        <v>1276386</v>
      </c>
      <c r="D32" s="87">
        <v>1268171</v>
      </c>
      <c r="E32" s="87">
        <v>1942728</v>
      </c>
      <c r="H32" s="79"/>
    </row>
    <row r="33" spans="1:8" x14ac:dyDescent="0.25">
      <c r="A33" s="86">
        <v>41640</v>
      </c>
      <c r="B33" s="87">
        <v>4205843</v>
      </c>
      <c r="C33" s="87">
        <v>1175175</v>
      </c>
      <c r="D33" s="87">
        <v>1205565</v>
      </c>
      <c r="E33" s="87">
        <v>1825102</v>
      </c>
      <c r="H33" s="79"/>
    </row>
    <row r="34" spans="1:8" x14ac:dyDescent="0.25">
      <c r="A34" s="86">
        <v>41730</v>
      </c>
      <c r="B34" s="87">
        <v>4294424</v>
      </c>
      <c r="C34" s="87">
        <v>1136821</v>
      </c>
      <c r="D34" s="87">
        <v>1263792</v>
      </c>
      <c r="E34" s="87">
        <v>1893810</v>
      </c>
      <c r="H34" s="79"/>
    </row>
    <row r="35" spans="1:8" x14ac:dyDescent="0.25">
      <c r="A35" s="86">
        <v>41821</v>
      </c>
      <c r="B35" s="87">
        <v>4084258</v>
      </c>
      <c r="C35" s="87">
        <v>1055856</v>
      </c>
      <c r="D35" s="87">
        <v>1113773</v>
      </c>
      <c r="E35" s="87">
        <v>1914630</v>
      </c>
      <c r="H35" s="79"/>
    </row>
    <row r="36" spans="1:8" x14ac:dyDescent="0.25">
      <c r="A36" s="86">
        <v>41913</v>
      </c>
      <c r="B36" s="87">
        <v>4534316</v>
      </c>
      <c r="C36" s="87">
        <v>1152569</v>
      </c>
      <c r="D36" s="87">
        <v>1387078</v>
      </c>
      <c r="E36" s="87">
        <v>1994669</v>
      </c>
      <c r="H36" s="79"/>
    </row>
    <row r="37" spans="1:8" x14ac:dyDescent="0.25">
      <c r="A37" s="86">
        <v>42005</v>
      </c>
      <c r="B37" s="87">
        <v>4968612</v>
      </c>
      <c r="C37" s="87">
        <v>1319433</v>
      </c>
      <c r="D37" s="87">
        <v>1415005</v>
      </c>
      <c r="E37" s="87">
        <v>2234174</v>
      </c>
      <c r="H37" s="79"/>
    </row>
    <row r="38" spans="1:8" x14ac:dyDescent="0.25">
      <c r="A38" s="86">
        <v>42095</v>
      </c>
      <c r="B38" s="87">
        <v>4922111</v>
      </c>
      <c r="C38" s="87">
        <v>1227512</v>
      </c>
      <c r="D38" s="87">
        <v>1370891</v>
      </c>
      <c r="E38" s="87">
        <v>2323707</v>
      </c>
      <c r="H38" s="79"/>
    </row>
    <row r="39" spans="1:8" x14ac:dyDescent="0.25">
      <c r="A39" s="86">
        <v>42186</v>
      </c>
      <c r="B39" s="87">
        <v>4897304</v>
      </c>
      <c r="C39" s="87">
        <v>1421587</v>
      </c>
      <c r="D39" s="87">
        <v>1364737</v>
      </c>
      <c r="E39" s="87">
        <v>2110980</v>
      </c>
      <c r="H39" s="79"/>
    </row>
    <row r="40" spans="1:8" x14ac:dyDescent="0.25">
      <c r="A40" s="86">
        <v>42278</v>
      </c>
      <c r="B40" s="87">
        <v>4784766</v>
      </c>
      <c r="C40" s="87">
        <v>1398328</v>
      </c>
      <c r="D40" s="87">
        <v>1274978</v>
      </c>
      <c r="E40" s="87">
        <v>2111460</v>
      </c>
      <c r="H40" s="79"/>
    </row>
    <row r="41" spans="1:8" x14ac:dyDescent="0.25">
      <c r="A41" s="86">
        <v>42370</v>
      </c>
      <c r="B41" s="87">
        <v>5043820</v>
      </c>
      <c r="C41" s="87">
        <v>1633253</v>
      </c>
      <c r="D41" s="87">
        <v>1321751</v>
      </c>
      <c r="E41" s="87">
        <v>2088816</v>
      </c>
      <c r="H41" s="79"/>
    </row>
    <row r="42" spans="1:8" x14ac:dyDescent="0.25">
      <c r="A42" s="86">
        <v>42461</v>
      </c>
      <c r="B42" s="87">
        <v>4908513</v>
      </c>
      <c r="C42" s="87">
        <v>1460686</v>
      </c>
      <c r="D42" s="87">
        <v>1306268</v>
      </c>
      <c r="E42" s="87">
        <v>2141559</v>
      </c>
      <c r="H42" s="79"/>
    </row>
    <row r="43" spans="1:8" x14ac:dyDescent="0.25">
      <c r="A43" s="86">
        <v>42552</v>
      </c>
      <c r="B43" s="87">
        <v>5334953</v>
      </c>
      <c r="C43" s="87">
        <v>1524371</v>
      </c>
      <c r="D43" s="87">
        <v>1582110</v>
      </c>
      <c r="E43" s="87">
        <v>2228472</v>
      </c>
      <c r="H43" s="79"/>
    </row>
    <row r="44" spans="1:8" x14ac:dyDescent="0.25">
      <c r="A44" s="86">
        <v>42644</v>
      </c>
      <c r="B44" s="87">
        <v>5526388</v>
      </c>
      <c r="C44" s="87">
        <v>1533482</v>
      </c>
      <c r="D44" s="87">
        <v>1677437</v>
      </c>
      <c r="E44" s="87">
        <v>2315468</v>
      </c>
      <c r="H44" s="79"/>
    </row>
    <row r="45" spans="1:8" x14ac:dyDescent="0.25">
      <c r="A45" s="86">
        <v>42736</v>
      </c>
      <c r="B45" s="87">
        <v>5694406</v>
      </c>
      <c r="C45" s="87">
        <v>1722216</v>
      </c>
      <c r="D45" s="87">
        <v>1649939</v>
      </c>
      <c r="E45" s="87">
        <v>2322251</v>
      </c>
      <c r="H45" s="79"/>
    </row>
    <row r="46" spans="1:8" x14ac:dyDescent="0.25">
      <c r="A46" s="86">
        <v>42826</v>
      </c>
      <c r="B46" s="87">
        <v>5694843</v>
      </c>
      <c r="C46" s="87">
        <v>1648009</v>
      </c>
      <c r="D46" s="87">
        <v>1705946</v>
      </c>
      <c r="E46" s="87">
        <v>2340888</v>
      </c>
      <c r="H46" s="79"/>
    </row>
    <row r="47" spans="1:8" x14ac:dyDescent="0.25">
      <c r="A47" s="86">
        <v>42917</v>
      </c>
      <c r="B47" s="87">
        <v>5486573</v>
      </c>
      <c r="C47" s="87">
        <v>1611186</v>
      </c>
      <c r="D47" s="87">
        <v>1573963</v>
      </c>
      <c r="E47" s="87">
        <v>2301425</v>
      </c>
      <c r="H47" s="79"/>
    </row>
    <row r="48" spans="1:8" x14ac:dyDescent="0.25">
      <c r="A48" s="86">
        <v>43009</v>
      </c>
      <c r="B48" s="87">
        <v>5687794</v>
      </c>
      <c r="C48" s="87">
        <v>1692671</v>
      </c>
      <c r="D48" s="87">
        <v>1648958</v>
      </c>
      <c r="E48" s="87">
        <v>2346165</v>
      </c>
      <c r="H48" s="79"/>
    </row>
    <row r="49" spans="1:11" x14ac:dyDescent="0.25">
      <c r="A49" s="86">
        <v>43101</v>
      </c>
      <c r="B49" s="87">
        <v>5960978</v>
      </c>
      <c r="C49" s="87">
        <v>1762520</v>
      </c>
      <c r="D49" s="87">
        <v>1745007</v>
      </c>
      <c r="E49" s="87">
        <v>2453452</v>
      </c>
      <c r="H49" s="79"/>
    </row>
    <row r="50" spans="1:11" x14ac:dyDescent="0.25">
      <c r="A50" s="86">
        <v>43191</v>
      </c>
      <c r="B50" s="87">
        <v>5960540</v>
      </c>
      <c r="C50" s="87">
        <v>1722432</v>
      </c>
      <c r="D50" s="87">
        <v>1751111</v>
      </c>
      <c r="E50" s="87">
        <v>2486997</v>
      </c>
      <c r="H50" s="79"/>
    </row>
    <row r="51" spans="1:11" x14ac:dyDescent="0.25">
      <c r="A51" s="86">
        <v>43282</v>
      </c>
      <c r="B51" s="87">
        <v>5903145</v>
      </c>
      <c r="C51" s="87">
        <v>1724108</v>
      </c>
      <c r="D51" s="87">
        <v>1674670</v>
      </c>
      <c r="E51" s="87">
        <v>2504367</v>
      </c>
      <c r="H51" s="79"/>
    </row>
    <row r="52" spans="1:11" x14ac:dyDescent="0.25">
      <c r="A52" s="86">
        <v>43374</v>
      </c>
      <c r="B52" s="87">
        <v>6076581</v>
      </c>
      <c r="C52" s="87">
        <v>1782131</v>
      </c>
      <c r="D52" s="87">
        <v>1731031</v>
      </c>
      <c r="E52" s="87">
        <v>2563419</v>
      </c>
      <c r="H52" s="79"/>
    </row>
    <row r="53" spans="1:11" x14ac:dyDescent="0.25">
      <c r="A53" s="86">
        <v>43466</v>
      </c>
      <c r="B53" s="87">
        <v>6097396</v>
      </c>
      <c r="C53" s="87">
        <v>1854426</v>
      </c>
      <c r="D53" s="87">
        <v>1743332</v>
      </c>
      <c r="E53" s="87">
        <v>2499639</v>
      </c>
      <c r="H53" s="79"/>
    </row>
    <row r="54" spans="1:11" x14ac:dyDescent="0.25">
      <c r="A54" s="86">
        <v>43556</v>
      </c>
      <c r="B54" s="87">
        <v>6234545</v>
      </c>
      <c r="C54" s="87">
        <v>1923756</v>
      </c>
      <c r="D54" s="87">
        <v>1775830</v>
      </c>
      <c r="E54" s="87">
        <v>2534959</v>
      </c>
      <c r="H54" s="79"/>
    </row>
    <row r="55" spans="1:11" x14ac:dyDescent="0.25">
      <c r="A55" s="86">
        <v>43647</v>
      </c>
      <c r="B55" s="87">
        <v>6172970</v>
      </c>
      <c r="C55" s="87">
        <v>1953592</v>
      </c>
      <c r="D55" s="87">
        <v>1688000</v>
      </c>
      <c r="E55" s="87">
        <v>2531379</v>
      </c>
      <c r="H55" s="79"/>
    </row>
    <row r="56" spans="1:11" x14ac:dyDescent="0.25">
      <c r="A56" s="86">
        <v>43739</v>
      </c>
      <c r="B56" s="87">
        <v>6121729</v>
      </c>
      <c r="C56" s="87">
        <v>1952861</v>
      </c>
      <c r="D56" s="87">
        <v>1677442</v>
      </c>
      <c r="E56" s="87">
        <v>2491426</v>
      </c>
      <c r="H56" s="79"/>
    </row>
    <row r="57" spans="1:11" x14ac:dyDescent="0.25">
      <c r="A57" s="86">
        <v>43831</v>
      </c>
      <c r="B57" s="87">
        <v>5657501</v>
      </c>
      <c r="C57" s="87">
        <v>1474352</v>
      </c>
      <c r="D57" s="87">
        <v>1609705</v>
      </c>
      <c r="E57" s="87">
        <v>2573445</v>
      </c>
      <c r="H57" s="79"/>
    </row>
    <row r="58" spans="1:11" x14ac:dyDescent="0.25">
      <c r="A58" s="86">
        <v>43922</v>
      </c>
      <c r="B58" s="87">
        <v>3071793</v>
      </c>
      <c r="C58" s="87">
        <v>690287</v>
      </c>
      <c r="D58" s="87">
        <v>827464</v>
      </c>
      <c r="E58" s="87">
        <v>1554042</v>
      </c>
      <c r="H58" s="79"/>
    </row>
    <row r="59" spans="1:11" x14ac:dyDescent="0.25">
      <c r="A59" s="86">
        <v>44013</v>
      </c>
      <c r="B59" s="87">
        <v>5044408</v>
      </c>
      <c r="C59" s="87">
        <v>1455084</v>
      </c>
      <c r="D59" s="87">
        <v>1342371</v>
      </c>
      <c r="E59" s="87">
        <v>2246954</v>
      </c>
      <c r="F59" s="79"/>
      <c r="H59" s="79"/>
    </row>
    <row r="60" spans="1:11" x14ac:dyDescent="0.25">
      <c r="A60" s="86">
        <v>44105</v>
      </c>
      <c r="B60" s="87">
        <v>4668697</v>
      </c>
      <c r="C60" s="87">
        <v>1261706</v>
      </c>
      <c r="D60" s="87">
        <v>1183761</v>
      </c>
      <c r="E60" s="87">
        <v>2223230</v>
      </c>
      <c r="F60" s="79"/>
    </row>
    <row r="61" spans="1:11" x14ac:dyDescent="0.25">
      <c r="A61" s="86">
        <v>44197</v>
      </c>
      <c r="B61" s="87">
        <v>4851365</v>
      </c>
      <c r="C61" s="87">
        <v>1254740</v>
      </c>
      <c r="D61" s="87">
        <v>1265224</v>
      </c>
      <c r="E61" s="87">
        <v>2331402</v>
      </c>
      <c r="F61" s="79"/>
    </row>
    <row r="62" spans="1:11" x14ac:dyDescent="0.25">
      <c r="A62" s="86">
        <v>44287</v>
      </c>
      <c r="B62" s="87">
        <v>5131018</v>
      </c>
      <c r="C62" s="87">
        <v>1388129</v>
      </c>
      <c r="D62" s="87">
        <v>1346094</v>
      </c>
      <c r="E62" s="87">
        <v>2396795</v>
      </c>
      <c r="G62" s="43"/>
      <c r="H62" s="43"/>
      <c r="I62" s="43"/>
      <c r="J62" s="43"/>
      <c r="K62" s="43"/>
    </row>
    <row r="63" spans="1:11" x14ac:dyDescent="0.25">
      <c r="A63" s="86">
        <v>44378</v>
      </c>
      <c r="B63" s="87">
        <v>6121232</v>
      </c>
      <c r="C63" s="87">
        <v>1935734</v>
      </c>
      <c r="D63" s="87">
        <v>1584886</v>
      </c>
      <c r="E63" s="87">
        <v>2600612</v>
      </c>
    </row>
    <row r="64" spans="1:11" x14ac:dyDescent="0.25">
      <c r="A64" s="86"/>
      <c r="B64" s="43"/>
      <c r="C64" s="43"/>
      <c r="D64" s="43"/>
      <c r="E64" s="43"/>
      <c r="G64" s="43"/>
      <c r="H64" s="43"/>
      <c r="I64" s="43"/>
      <c r="J64" s="43"/>
    </row>
  </sheetData>
  <mergeCells count="1">
    <mergeCell ref="A2:I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3"/>
  <sheetViews>
    <sheetView zoomScale="80" zoomScaleNormal="80" workbookViewId="0">
      <selection activeCell="C63" sqref="C63"/>
    </sheetView>
  </sheetViews>
  <sheetFormatPr baseColWidth="10" defaultColWidth="9.140625" defaultRowHeight="15" x14ac:dyDescent="0.25"/>
  <cols>
    <col min="1" max="1" width="13" style="15" customWidth="1"/>
    <col min="2" max="2" width="9.7109375" style="15" bestFit="1" customWidth="1"/>
    <col min="3" max="16384" width="9.140625" style="15"/>
  </cols>
  <sheetData>
    <row r="2" spans="1:2" x14ac:dyDescent="0.25">
      <c r="A2" s="25" t="s">
        <v>21</v>
      </c>
    </row>
    <row r="4" spans="1:2" x14ac:dyDescent="0.25">
      <c r="B4" s="15" t="s">
        <v>4</v>
      </c>
    </row>
    <row r="5" spans="1:2" x14ac:dyDescent="0.25">
      <c r="A5" s="86">
        <v>39083</v>
      </c>
      <c r="B5" s="15">
        <v>73.900000000000006</v>
      </c>
    </row>
    <row r="6" spans="1:2" x14ac:dyDescent="0.25">
      <c r="A6" s="86">
        <v>39173</v>
      </c>
      <c r="B6" s="15">
        <v>74.099999999999994</v>
      </c>
    </row>
    <row r="7" spans="1:2" x14ac:dyDescent="0.25">
      <c r="A7" s="86">
        <v>39264</v>
      </c>
      <c r="B7" s="15">
        <v>74.2</v>
      </c>
    </row>
    <row r="8" spans="1:2" x14ac:dyDescent="0.25">
      <c r="A8" s="86">
        <v>39356</v>
      </c>
      <c r="B8" s="15">
        <v>74.2</v>
      </c>
    </row>
    <row r="9" spans="1:2" x14ac:dyDescent="0.25">
      <c r="A9" s="86">
        <v>39448</v>
      </c>
      <c r="B9" s="15">
        <v>73.599999999999994</v>
      </c>
    </row>
    <row r="10" spans="1:2" x14ac:dyDescent="0.25">
      <c r="A10" s="86">
        <v>39539</v>
      </c>
      <c r="B10" s="15">
        <v>74.400000000000006</v>
      </c>
    </row>
    <row r="11" spans="1:2" x14ac:dyDescent="0.25">
      <c r="A11" s="86">
        <v>39630</v>
      </c>
      <c r="B11" s="15">
        <v>74.3</v>
      </c>
    </row>
    <row r="12" spans="1:2" x14ac:dyDescent="0.25">
      <c r="A12" s="86">
        <v>39722</v>
      </c>
      <c r="B12" s="15">
        <v>76.2</v>
      </c>
    </row>
    <row r="13" spans="1:2" x14ac:dyDescent="0.25">
      <c r="A13" s="86">
        <v>39814</v>
      </c>
      <c r="B13" s="15">
        <v>78.400000000000006</v>
      </c>
    </row>
    <row r="14" spans="1:2" x14ac:dyDescent="0.25">
      <c r="A14" s="86">
        <v>39904</v>
      </c>
      <c r="B14" s="15">
        <v>79.5</v>
      </c>
    </row>
    <row r="15" spans="1:2" x14ac:dyDescent="0.25">
      <c r="A15" s="86">
        <v>39995</v>
      </c>
      <c r="B15" s="15">
        <v>80.3</v>
      </c>
    </row>
    <row r="16" spans="1:2" x14ac:dyDescent="0.25">
      <c r="A16" s="86">
        <v>40087</v>
      </c>
      <c r="B16" s="15">
        <v>80.7</v>
      </c>
    </row>
    <row r="17" spans="1:2" x14ac:dyDescent="0.25">
      <c r="A17" s="86">
        <v>40179</v>
      </c>
      <c r="B17" s="15">
        <v>79.8</v>
      </c>
    </row>
    <row r="18" spans="1:2" x14ac:dyDescent="0.25">
      <c r="A18" s="86">
        <v>40269</v>
      </c>
      <c r="B18" s="15">
        <v>79.3</v>
      </c>
    </row>
    <row r="19" spans="1:2" x14ac:dyDescent="0.25">
      <c r="A19" s="86">
        <v>40360</v>
      </c>
      <c r="B19" s="15">
        <v>80.400000000000006</v>
      </c>
    </row>
    <row r="20" spans="1:2" x14ac:dyDescent="0.25">
      <c r="A20" s="86">
        <v>40452</v>
      </c>
      <c r="B20" s="15">
        <v>79.599999999999994</v>
      </c>
    </row>
    <row r="21" spans="1:2" x14ac:dyDescent="0.25">
      <c r="A21" s="86">
        <v>40544</v>
      </c>
      <c r="B21" s="15">
        <v>81.400000000000006</v>
      </c>
    </row>
    <row r="22" spans="1:2" x14ac:dyDescent="0.25">
      <c r="A22" s="86">
        <v>40634</v>
      </c>
      <c r="B22" s="15">
        <v>81.099999999999994</v>
      </c>
    </row>
    <row r="23" spans="1:2" x14ac:dyDescent="0.25">
      <c r="A23" s="86">
        <v>40725</v>
      </c>
      <c r="B23" s="15">
        <v>82.5</v>
      </c>
    </row>
    <row r="24" spans="1:2" x14ac:dyDescent="0.25">
      <c r="A24" s="86">
        <v>40817</v>
      </c>
      <c r="B24" s="15">
        <v>82.9</v>
      </c>
    </row>
    <row r="25" spans="1:2" x14ac:dyDescent="0.25">
      <c r="A25" s="86">
        <v>40909</v>
      </c>
      <c r="B25" s="15">
        <v>83.5</v>
      </c>
    </row>
    <row r="26" spans="1:2" x14ac:dyDescent="0.25">
      <c r="A26" s="86">
        <v>41000</v>
      </c>
      <c r="B26" s="15">
        <v>84.2</v>
      </c>
    </row>
    <row r="27" spans="1:2" x14ac:dyDescent="0.25">
      <c r="A27" s="86">
        <v>41091</v>
      </c>
      <c r="B27" s="15">
        <v>85.6</v>
      </c>
    </row>
    <row r="28" spans="1:2" x14ac:dyDescent="0.25">
      <c r="A28" s="86">
        <v>41183</v>
      </c>
      <c r="B28" s="15">
        <v>85.5</v>
      </c>
    </row>
    <row r="29" spans="1:2" x14ac:dyDescent="0.25">
      <c r="A29" s="86">
        <v>41275</v>
      </c>
      <c r="B29" s="15">
        <v>86.5</v>
      </c>
    </row>
    <row r="30" spans="1:2" x14ac:dyDescent="0.25">
      <c r="A30" s="86">
        <v>41365</v>
      </c>
      <c r="B30" s="15">
        <v>86.3</v>
      </c>
    </row>
    <row r="31" spans="1:2" x14ac:dyDescent="0.25">
      <c r="A31" s="86">
        <v>41456</v>
      </c>
      <c r="B31" s="15">
        <v>87.3</v>
      </c>
    </row>
    <row r="32" spans="1:2" x14ac:dyDescent="0.25">
      <c r="A32" s="86">
        <v>41548</v>
      </c>
      <c r="B32" s="15">
        <v>86.8</v>
      </c>
    </row>
    <row r="33" spans="1:2" x14ac:dyDescent="0.25">
      <c r="A33" s="86">
        <v>41640</v>
      </c>
      <c r="B33" s="15">
        <v>87.3</v>
      </c>
    </row>
    <row r="34" spans="1:2" x14ac:dyDescent="0.25">
      <c r="A34" s="86">
        <v>41730</v>
      </c>
      <c r="B34" s="15">
        <v>87.1</v>
      </c>
    </row>
    <row r="35" spans="1:2" x14ac:dyDescent="0.25">
      <c r="A35" s="86">
        <v>41821</v>
      </c>
      <c r="B35" s="15">
        <v>88.2</v>
      </c>
    </row>
    <row r="36" spans="1:2" x14ac:dyDescent="0.25">
      <c r="A36" s="86">
        <v>41913</v>
      </c>
      <c r="B36" s="15">
        <v>87.9</v>
      </c>
    </row>
    <row r="37" spans="1:2" x14ac:dyDescent="0.25">
      <c r="A37" s="86">
        <v>42005</v>
      </c>
      <c r="B37" s="15">
        <v>87.9</v>
      </c>
    </row>
    <row r="38" spans="1:2" x14ac:dyDescent="0.25">
      <c r="A38" s="86">
        <v>42095</v>
      </c>
      <c r="B38" s="15">
        <v>88.1</v>
      </c>
    </row>
    <row r="39" spans="1:2" x14ac:dyDescent="0.25">
      <c r="A39" s="86">
        <v>42186</v>
      </c>
      <c r="B39" s="15">
        <v>89.2</v>
      </c>
    </row>
    <row r="40" spans="1:2" x14ac:dyDescent="0.25">
      <c r="A40" s="86">
        <v>42278</v>
      </c>
      <c r="B40" s="15">
        <v>87.8</v>
      </c>
    </row>
    <row r="41" spans="1:2" x14ac:dyDescent="0.25">
      <c r="A41" s="86">
        <v>42370</v>
      </c>
      <c r="B41" s="15">
        <v>88</v>
      </c>
    </row>
    <row r="42" spans="1:2" x14ac:dyDescent="0.25">
      <c r="A42" s="86">
        <v>42461</v>
      </c>
      <c r="B42" s="15">
        <v>86.7</v>
      </c>
    </row>
    <row r="43" spans="1:2" x14ac:dyDescent="0.25">
      <c r="A43" s="86">
        <v>42552</v>
      </c>
      <c r="B43" s="15">
        <v>88.1</v>
      </c>
    </row>
    <row r="44" spans="1:2" x14ac:dyDescent="0.25">
      <c r="A44" s="86">
        <v>42644</v>
      </c>
      <c r="B44" s="15">
        <v>87.5</v>
      </c>
    </row>
    <row r="45" spans="1:2" x14ac:dyDescent="0.25">
      <c r="A45" s="86">
        <v>42736</v>
      </c>
      <c r="B45" s="15">
        <v>86.1</v>
      </c>
    </row>
    <row r="46" spans="1:2" x14ac:dyDescent="0.25">
      <c r="A46" s="86">
        <v>42826</v>
      </c>
      <c r="B46" s="15">
        <v>85.3</v>
      </c>
    </row>
    <row r="47" spans="1:2" x14ac:dyDescent="0.25">
      <c r="A47" s="86">
        <v>42917</v>
      </c>
      <c r="B47" s="15">
        <v>84.7</v>
      </c>
    </row>
    <row r="48" spans="1:2" x14ac:dyDescent="0.25">
      <c r="A48" s="86">
        <v>43009</v>
      </c>
      <c r="B48" s="15">
        <v>84.5</v>
      </c>
    </row>
    <row r="49" spans="1:2" x14ac:dyDescent="0.25">
      <c r="A49" s="86">
        <v>43101</v>
      </c>
      <c r="B49" s="15">
        <v>84.5</v>
      </c>
    </row>
    <row r="50" spans="1:2" x14ac:dyDescent="0.25">
      <c r="A50" s="86">
        <v>43191</v>
      </c>
      <c r="B50" s="15">
        <v>84.6</v>
      </c>
    </row>
    <row r="51" spans="1:2" x14ac:dyDescent="0.25">
      <c r="A51" s="86">
        <v>43282</v>
      </c>
      <c r="B51" s="15">
        <v>84</v>
      </c>
    </row>
    <row r="52" spans="1:2" x14ac:dyDescent="0.25">
      <c r="A52" s="86">
        <v>43374</v>
      </c>
      <c r="B52" s="15">
        <v>84.1</v>
      </c>
    </row>
    <row r="53" spans="1:2" x14ac:dyDescent="0.25">
      <c r="A53" s="86">
        <v>43466</v>
      </c>
      <c r="B53" s="15">
        <v>83.9</v>
      </c>
    </row>
    <row r="54" spans="1:2" x14ac:dyDescent="0.25">
      <c r="A54" s="86">
        <v>43556</v>
      </c>
      <c r="B54" s="15">
        <v>84.7</v>
      </c>
    </row>
    <row r="55" spans="1:2" x14ac:dyDescent="0.25">
      <c r="A55" s="86">
        <v>43647</v>
      </c>
      <c r="B55" s="15">
        <v>83.9</v>
      </c>
    </row>
    <row r="56" spans="1:2" x14ac:dyDescent="0.25">
      <c r="A56" s="86">
        <v>43739</v>
      </c>
      <c r="B56" s="15">
        <v>84.3</v>
      </c>
    </row>
    <row r="57" spans="1:2" x14ac:dyDescent="0.25">
      <c r="A57" s="86">
        <v>43831</v>
      </c>
      <c r="B57" s="15">
        <v>83.9</v>
      </c>
    </row>
    <row r="58" spans="1:2" x14ac:dyDescent="0.25">
      <c r="A58" s="86">
        <v>43922</v>
      </c>
      <c r="B58" s="15">
        <v>82.6</v>
      </c>
    </row>
    <row r="59" spans="1:2" x14ac:dyDescent="0.25">
      <c r="A59" s="86">
        <v>44013</v>
      </c>
      <c r="B59" s="15">
        <v>82.7</v>
      </c>
    </row>
    <row r="60" spans="1:2" x14ac:dyDescent="0.25">
      <c r="A60" s="86">
        <v>44105</v>
      </c>
      <c r="B60" s="15">
        <v>83.1</v>
      </c>
    </row>
    <row r="61" spans="1:2" x14ac:dyDescent="0.25">
      <c r="A61" s="86">
        <v>44197</v>
      </c>
      <c r="B61" s="15">
        <v>82.9</v>
      </c>
    </row>
    <row r="62" spans="1:2" x14ac:dyDescent="0.25">
      <c r="A62" s="86">
        <v>44287</v>
      </c>
      <c r="B62" s="15">
        <v>80.900000000000006</v>
      </c>
    </row>
    <row r="63" spans="1:2" x14ac:dyDescent="0.25">
      <c r="A63" s="86">
        <v>44378</v>
      </c>
      <c r="B63" s="15">
        <v>82.3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3"/>
  <sheetViews>
    <sheetView zoomScale="80" zoomScaleNormal="80" workbookViewId="0">
      <pane ySplit="4" topLeftCell="A5" activePane="bottomLeft" state="frozen"/>
      <selection pane="bottomLeft"/>
    </sheetView>
  </sheetViews>
  <sheetFormatPr baseColWidth="10" defaultColWidth="9.140625" defaultRowHeight="15" x14ac:dyDescent="0.25"/>
  <cols>
    <col min="1" max="1" width="12.28515625" style="15" customWidth="1"/>
    <col min="2" max="2" width="11.28515625" style="15" bestFit="1" customWidth="1"/>
    <col min="3" max="3" width="21.7109375" style="15" bestFit="1" customWidth="1"/>
    <col min="4" max="4" width="16.42578125" style="15" bestFit="1" customWidth="1"/>
    <col min="5" max="5" width="19.85546875" style="15" bestFit="1" customWidth="1"/>
    <col min="6" max="16384" width="9.140625" style="15"/>
  </cols>
  <sheetData>
    <row r="2" spans="1:5" x14ac:dyDescent="0.25">
      <c r="A2" s="25" t="s">
        <v>81</v>
      </c>
    </row>
    <row r="4" spans="1:5" x14ac:dyDescent="0.25">
      <c r="B4" s="15" t="s">
        <v>4</v>
      </c>
      <c r="C4" s="15" t="s">
        <v>0</v>
      </c>
      <c r="D4" s="15" t="s">
        <v>7</v>
      </c>
      <c r="E4" s="15" t="s">
        <v>8</v>
      </c>
    </row>
    <row r="5" spans="1:5" x14ac:dyDescent="0.25">
      <c r="A5" s="86">
        <v>39083</v>
      </c>
      <c r="B5" s="87">
        <v>2733270</v>
      </c>
      <c r="C5" s="87">
        <v>899910</v>
      </c>
      <c r="D5" s="87">
        <v>722538</v>
      </c>
      <c r="E5" s="87">
        <v>1110822</v>
      </c>
    </row>
    <row r="6" spans="1:5" x14ac:dyDescent="0.25">
      <c r="A6" s="86">
        <v>39173</v>
      </c>
      <c r="B6" s="87">
        <v>2764707</v>
      </c>
      <c r="C6" s="87">
        <v>893422</v>
      </c>
      <c r="D6" s="87">
        <v>738227</v>
      </c>
      <c r="E6" s="87">
        <v>1133058</v>
      </c>
    </row>
    <row r="7" spans="1:5" x14ac:dyDescent="0.25">
      <c r="A7" s="86">
        <v>39264</v>
      </c>
      <c r="B7" s="87">
        <v>2893494</v>
      </c>
      <c r="C7" s="87">
        <v>936688</v>
      </c>
      <c r="D7" s="87">
        <v>783027</v>
      </c>
      <c r="E7" s="87">
        <v>1173779</v>
      </c>
    </row>
    <row r="8" spans="1:5" x14ac:dyDescent="0.25">
      <c r="A8" s="86">
        <v>39356</v>
      </c>
      <c r="B8" s="87">
        <v>2893288</v>
      </c>
      <c r="C8" s="87">
        <v>915353</v>
      </c>
      <c r="D8" s="87">
        <v>794563</v>
      </c>
      <c r="E8" s="87">
        <v>1183372</v>
      </c>
    </row>
    <row r="9" spans="1:5" x14ac:dyDescent="0.25">
      <c r="A9" s="86">
        <v>39448</v>
      </c>
      <c r="B9" s="87">
        <v>2861981</v>
      </c>
      <c r="C9" s="87">
        <v>794643</v>
      </c>
      <c r="D9" s="87">
        <v>834829</v>
      </c>
      <c r="E9" s="87">
        <v>1232510</v>
      </c>
    </row>
    <row r="10" spans="1:5" x14ac:dyDescent="0.25">
      <c r="A10" s="86">
        <v>39539</v>
      </c>
      <c r="B10" s="87">
        <v>2870893</v>
      </c>
      <c r="C10" s="87">
        <v>826098</v>
      </c>
      <c r="D10" s="87">
        <v>797961</v>
      </c>
      <c r="E10" s="87">
        <v>1246835</v>
      </c>
    </row>
    <row r="11" spans="1:5" x14ac:dyDescent="0.25">
      <c r="A11" s="86">
        <v>39630</v>
      </c>
      <c r="B11" s="87">
        <v>2912121</v>
      </c>
      <c r="C11" s="87">
        <v>805170</v>
      </c>
      <c r="D11" s="87">
        <v>824152</v>
      </c>
      <c r="E11" s="87">
        <v>1282799</v>
      </c>
    </row>
    <row r="12" spans="1:5" x14ac:dyDescent="0.25">
      <c r="A12" s="86">
        <v>39722</v>
      </c>
      <c r="B12" s="87">
        <v>2757551</v>
      </c>
      <c r="C12" s="87">
        <v>736118</v>
      </c>
      <c r="D12" s="87">
        <v>795926</v>
      </c>
      <c r="E12" s="87">
        <v>1225507</v>
      </c>
    </row>
    <row r="13" spans="1:5" x14ac:dyDescent="0.25">
      <c r="A13" s="86">
        <v>39814</v>
      </c>
      <c r="B13" s="87">
        <v>2832431</v>
      </c>
      <c r="C13" s="87">
        <v>765732</v>
      </c>
      <c r="D13" s="87">
        <v>803706</v>
      </c>
      <c r="E13" s="87">
        <v>1262994</v>
      </c>
    </row>
    <row r="14" spans="1:5" x14ac:dyDescent="0.25">
      <c r="A14" s="86">
        <v>39904</v>
      </c>
      <c r="B14" s="87">
        <v>2826314</v>
      </c>
      <c r="C14" s="87">
        <v>742533</v>
      </c>
      <c r="D14" s="87">
        <v>829379</v>
      </c>
      <c r="E14" s="87">
        <v>1254402</v>
      </c>
    </row>
    <row r="15" spans="1:5" x14ac:dyDescent="0.25">
      <c r="A15" s="86">
        <v>39995</v>
      </c>
      <c r="B15" s="87">
        <v>2790461</v>
      </c>
      <c r="C15" s="87">
        <v>779158</v>
      </c>
      <c r="D15" s="87">
        <v>784681</v>
      </c>
      <c r="E15" s="87">
        <v>1226622</v>
      </c>
    </row>
    <row r="16" spans="1:5" x14ac:dyDescent="0.25">
      <c r="A16" s="86">
        <v>40087</v>
      </c>
      <c r="B16" s="87">
        <v>2891860</v>
      </c>
      <c r="C16" s="87">
        <v>823667</v>
      </c>
      <c r="D16" s="87">
        <v>819194</v>
      </c>
      <c r="E16" s="87">
        <v>1249000</v>
      </c>
    </row>
    <row r="17" spans="1:5" x14ac:dyDescent="0.25">
      <c r="A17" s="86">
        <v>40179</v>
      </c>
      <c r="B17" s="87">
        <v>2915096</v>
      </c>
      <c r="C17" s="87">
        <v>836234</v>
      </c>
      <c r="D17" s="87">
        <v>811628</v>
      </c>
      <c r="E17" s="87">
        <v>1267234</v>
      </c>
    </row>
    <row r="18" spans="1:5" x14ac:dyDescent="0.25">
      <c r="A18" s="86">
        <v>40269</v>
      </c>
      <c r="B18" s="87">
        <v>3003581</v>
      </c>
      <c r="C18" s="87">
        <v>845863</v>
      </c>
      <c r="D18" s="87">
        <v>862802</v>
      </c>
      <c r="E18" s="87">
        <v>1294916</v>
      </c>
    </row>
    <row r="19" spans="1:5" x14ac:dyDescent="0.25">
      <c r="A19" s="86">
        <v>40360</v>
      </c>
      <c r="B19" s="87">
        <v>2979665</v>
      </c>
      <c r="C19" s="87">
        <v>831194</v>
      </c>
      <c r="D19" s="87">
        <v>837720</v>
      </c>
      <c r="E19" s="87">
        <v>1310751</v>
      </c>
    </row>
    <row r="20" spans="1:5" x14ac:dyDescent="0.25">
      <c r="A20" s="86">
        <v>40452</v>
      </c>
      <c r="B20" s="87">
        <v>2863217</v>
      </c>
      <c r="C20" s="87">
        <v>851884</v>
      </c>
      <c r="D20" s="87">
        <v>850168</v>
      </c>
      <c r="E20" s="87">
        <v>1161166</v>
      </c>
    </row>
    <row r="21" spans="1:5" x14ac:dyDescent="0.25">
      <c r="A21" s="86">
        <v>40544</v>
      </c>
      <c r="B21" s="87">
        <v>3222280</v>
      </c>
      <c r="C21" s="87">
        <v>767455</v>
      </c>
      <c r="D21" s="87">
        <v>893296</v>
      </c>
      <c r="E21" s="87">
        <v>1561529</v>
      </c>
    </row>
    <row r="22" spans="1:5" x14ac:dyDescent="0.25">
      <c r="A22" s="86">
        <v>40634</v>
      </c>
      <c r="B22" s="87">
        <v>3307088</v>
      </c>
      <c r="C22" s="87">
        <v>812362</v>
      </c>
      <c r="D22" s="87">
        <v>893498</v>
      </c>
      <c r="E22" s="87">
        <v>1601228</v>
      </c>
    </row>
    <row r="23" spans="1:5" x14ac:dyDescent="0.25">
      <c r="A23" s="86">
        <v>40725</v>
      </c>
      <c r="B23" s="87">
        <v>3450705</v>
      </c>
      <c r="C23" s="87">
        <v>851183</v>
      </c>
      <c r="D23" s="87">
        <v>972940</v>
      </c>
      <c r="E23" s="87">
        <v>1626581</v>
      </c>
    </row>
    <row r="24" spans="1:5" x14ac:dyDescent="0.25">
      <c r="A24" s="86">
        <v>40817</v>
      </c>
      <c r="B24" s="87">
        <v>3481020</v>
      </c>
      <c r="C24" s="87">
        <v>883764</v>
      </c>
      <c r="D24" s="87">
        <v>931105</v>
      </c>
      <c r="E24" s="87">
        <v>1666152</v>
      </c>
    </row>
    <row r="25" spans="1:5" x14ac:dyDescent="0.25">
      <c r="A25" s="86">
        <v>40909</v>
      </c>
      <c r="B25" s="87">
        <v>3363081</v>
      </c>
      <c r="C25" s="87">
        <v>855146</v>
      </c>
      <c r="D25" s="87">
        <v>881183</v>
      </c>
      <c r="E25" s="87">
        <v>1626752</v>
      </c>
    </row>
    <row r="26" spans="1:5" x14ac:dyDescent="0.25">
      <c r="A26" s="86">
        <v>41000</v>
      </c>
      <c r="B26" s="87">
        <v>3458588</v>
      </c>
      <c r="C26" s="87">
        <v>850268</v>
      </c>
      <c r="D26" s="87">
        <v>948527</v>
      </c>
      <c r="E26" s="87">
        <v>1659793</v>
      </c>
    </row>
    <row r="27" spans="1:5" x14ac:dyDescent="0.25">
      <c r="A27" s="86">
        <v>41091</v>
      </c>
      <c r="B27" s="87">
        <v>3595751</v>
      </c>
      <c r="C27" s="87">
        <v>848738</v>
      </c>
      <c r="D27" s="87">
        <v>1055324</v>
      </c>
      <c r="E27" s="87">
        <v>1691690</v>
      </c>
    </row>
    <row r="28" spans="1:5" x14ac:dyDescent="0.25">
      <c r="A28" s="86">
        <v>41183</v>
      </c>
      <c r="B28" s="87">
        <v>3533075</v>
      </c>
      <c r="C28" s="87">
        <v>853446</v>
      </c>
      <c r="D28" s="87">
        <v>1036466</v>
      </c>
      <c r="E28" s="87">
        <v>1643162</v>
      </c>
    </row>
    <row r="29" spans="1:5" x14ac:dyDescent="0.25">
      <c r="A29" s="86">
        <v>41275</v>
      </c>
      <c r="B29" s="87">
        <v>4008333</v>
      </c>
      <c r="C29" s="87">
        <v>988431</v>
      </c>
      <c r="D29" s="87">
        <v>1139433</v>
      </c>
      <c r="E29" s="87">
        <v>1880469</v>
      </c>
    </row>
    <row r="30" spans="1:5" x14ac:dyDescent="0.25">
      <c r="A30" s="86">
        <v>41365</v>
      </c>
      <c r="B30" s="87">
        <v>4121471</v>
      </c>
      <c r="C30" s="87">
        <v>1113533</v>
      </c>
      <c r="D30" s="87">
        <v>1151903</v>
      </c>
      <c r="E30" s="87">
        <v>1856035</v>
      </c>
    </row>
    <row r="31" spans="1:5" x14ac:dyDescent="0.25">
      <c r="A31" s="86">
        <v>41456</v>
      </c>
      <c r="B31" s="87">
        <v>4107339</v>
      </c>
      <c r="C31" s="87">
        <v>1139692</v>
      </c>
      <c r="D31" s="87">
        <v>1100436</v>
      </c>
      <c r="E31" s="87">
        <v>1867211</v>
      </c>
    </row>
    <row r="32" spans="1:5" x14ac:dyDescent="0.25">
      <c r="A32" s="86">
        <v>41548</v>
      </c>
      <c r="B32" s="87">
        <v>4215771</v>
      </c>
      <c r="C32" s="87">
        <v>1145521</v>
      </c>
      <c r="D32" s="87">
        <v>1211578</v>
      </c>
      <c r="E32" s="87">
        <v>1858672</v>
      </c>
    </row>
    <row r="33" spans="1:5" x14ac:dyDescent="0.25">
      <c r="A33" s="86">
        <v>41640</v>
      </c>
      <c r="B33" s="87">
        <v>4141406</v>
      </c>
      <c r="C33" s="87">
        <v>1090113</v>
      </c>
      <c r="D33" s="87">
        <v>1181717</v>
      </c>
      <c r="E33" s="87">
        <v>1869577</v>
      </c>
    </row>
    <row r="34" spans="1:5" x14ac:dyDescent="0.25">
      <c r="A34" s="86">
        <v>41730</v>
      </c>
      <c r="B34" s="87">
        <v>4195955</v>
      </c>
      <c r="C34" s="87">
        <v>1074461</v>
      </c>
      <c r="D34" s="87">
        <v>1240571</v>
      </c>
      <c r="E34" s="87">
        <v>1880923</v>
      </c>
    </row>
    <row r="35" spans="1:5" x14ac:dyDescent="0.25">
      <c r="A35" s="86">
        <v>41821</v>
      </c>
      <c r="B35" s="87">
        <v>3992176</v>
      </c>
      <c r="C35" s="87">
        <v>993705</v>
      </c>
      <c r="D35" s="87">
        <v>1105123</v>
      </c>
      <c r="E35" s="87">
        <v>1893348</v>
      </c>
    </row>
    <row r="36" spans="1:5" x14ac:dyDescent="0.25">
      <c r="A36" s="86">
        <v>41913</v>
      </c>
      <c r="B36" s="87">
        <v>4348500</v>
      </c>
      <c r="C36" s="87">
        <v>1114393</v>
      </c>
      <c r="D36" s="87">
        <v>1325403</v>
      </c>
      <c r="E36" s="87">
        <v>1908704</v>
      </c>
    </row>
    <row r="37" spans="1:5" x14ac:dyDescent="0.25">
      <c r="A37" s="86">
        <v>42005</v>
      </c>
      <c r="B37" s="87">
        <v>4855022</v>
      </c>
      <c r="C37" s="87">
        <v>1245411</v>
      </c>
      <c r="D37" s="87">
        <v>1400345</v>
      </c>
      <c r="E37" s="87">
        <v>2209265</v>
      </c>
    </row>
    <row r="38" spans="1:5" x14ac:dyDescent="0.25">
      <c r="A38" s="86">
        <v>42095</v>
      </c>
      <c r="B38" s="87">
        <v>4753900</v>
      </c>
      <c r="C38" s="87">
        <v>1160215</v>
      </c>
      <c r="D38" s="87">
        <v>1324816</v>
      </c>
      <c r="E38" s="87">
        <v>2268868</v>
      </c>
    </row>
    <row r="39" spans="1:5" x14ac:dyDescent="0.25">
      <c r="A39" s="86">
        <v>42186</v>
      </c>
      <c r="B39" s="87">
        <v>4988390</v>
      </c>
      <c r="C39" s="87">
        <v>1379846</v>
      </c>
      <c r="D39" s="87">
        <v>1417362</v>
      </c>
      <c r="E39" s="87">
        <v>2191182</v>
      </c>
    </row>
    <row r="40" spans="1:5" x14ac:dyDescent="0.25">
      <c r="A40" s="86">
        <v>42278</v>
      </c>
      <c r="B40" s="87">
        <v>4841903</v>
      </c>
      <c r="C40" s="87">
        <v>1392130</v>
      </c>
      <c r="D40" s="87">
        <v>1288240</v>
      </c>
      <c r="E40" s="87">
        <v>2161533</v>
      </c>
    </row>
    <row r="41" spans="1:5" x14ac:dyDescent="0.25">
      <c r="A41" s="86">
        <v>42370</v>
      </c>
      <c r="B41" s="87">
        <v>5013230</v>
      </c>
      <c r="C41" s="87">
        <v>1582959</v>
      </c>
      <c r="D41" s="87">
        <v>1325628</v>
      </c>
      <c r="E41" s="87">
        <v>2104643</v>
      </c>
    </row>
    <row r="42" spans="1:5" x14ac:dyDescent="0.25">
      <c r="A42" s="86">
        <v>42461</v>
      </c>
      <c r="B42" s="87">
        <v>4916113</v>
      </c>
      <c r="C42" s="87">
        <v>1432658</v>
      </c>
      <c r="D42" s="87">
        <v>1322006</v>
      </c>
      <c r="E42" s="87">
        <v>2161449</v>
      </c>
    </row>
    <row r="43" spans="1:5" x14ac:dyDescent="0.25">
      <c r="A43" s="86">
        <v>42552</v>
      </c>
      <c r="B43" s="87">
        <v>5348178</v>
      </c>
      <c r="C43" s="87">
        <v>1488906</v>
      </c>
      <c r="D43" s="87">
        <v>1594983</v>
      </c>
      <c r="E43" s="87">
        <v>2264289</v>
      </c>
    </row>
    <row r="44" spans="1:5" x14ac:dyDescent="0.25">
      <c r="A44" s="86">
        <v>42644</v>
      </c>
      <c r="B44" s="87">
        <v>5575830</v>
      </c>
      <c r="C44" s="87">
        <v>1506386</v>
      </c>
      <c r="D44" s="87">
        <v>1701255</v>
      </c>
      <c r="E44" s="87">
        <v>2368189</v>
      </c>
    </row>
    <row r="45" spans="1:5" x14ac:dyDescent="0.25">
      <c r="A45" s="86">
        <v>42736</v>
      </c>
      <c r="B45" s="87">
        <v>5647492</v>
      </c>
      <c r="C45" s="87">
        <v>1671591</v>
      </c>
      <c r="D45" s="87">
        <v>1649427</v>
      </c>
      <c r="E45" s="87">
        <v>2326474</v>
      </c>
    </row>
    <row r="46" spans="1:5" x14ac:dyDescent="0.25">
      <c r="A46" s="86">
        <v>42826</v>
      </c>
      <c r="B46" s="87">
        <v>5655493</v>
      </c>
      <c r="C46" s="87">
        <v>1611581</v>
      </c>
      <c r="D46" s="87">
        <v>1703251</v>
      </c>
      <c r="E46" s="87">
        <v>2340661</v>
      </c>
    </row>
    <row r="47" spans="1:5" x14ac:dyDescent="0.25">
      <c r="A47" s="86">
        <v>42917</v>
      </c>
      <c r="B47" s="87">
        <v>5455371</v>
      </c>
      <c r="C47" s="87">
        <v>1578066</v>
      </c>
      <c r="D47" s="87">
        <v>1581281</v>
      </c>
      <c r="E47" s="87">
        <v>2296024</v>
      </c>
    </row>
    <row r="48" spans="1:5" x14ac:dyDescent="0.25">
      <c r="A48" s="86">
        <v>43009</v>
      </c>
      <c r="B48" s="87">
        <v>5648183</v>
      </c>
      <c r="C48" s="87">
        <v>1638774</v>
      </c>
      <c r="D48" s="87">
        <v>1659889</v>
      </c>
      <c r="E48" s="87">
        <v>2349521</v>
      </c>
    </row>
    <row r="49" spans="1:8" x14ac:dyDescent="0.25">
      <c r="A49" s="86">
        <v>43101</v>
      </c>
      <c r="B49" s="87">
        <v>5900530</v>
      </c>
      <c r="C49" s="87">
        <v>1714398</v>
      </c>
      <c r="D49" s="87">
        <v>1741649</v>
      </c>
      <c r="E49" s="87">
        <v>2444483</v>
      </c>
    </row>
    <row r="50" spans="1:8" x14ac:dyDescent="0.25">
      <c r="A50" s="86">
        <v>43191</v>
      </c>
      <c r="B50" s="87">
        <v>5924932</v>
      </c>
      <c r="C50" s="87">
        <v>1687253</v>
      </c>
      <c r="D50" s="87">
        <v>1753003</v>
      </c>
      <c r="E50" s="87">
        <v>2484675</v>
      </c>
    </row>
    <row r="51" spans="1:8" x14ac:dyDescent="0.25">
      <c r="A51" s="86">
        <v>43282</v>
      </c>
      <c r="B51" s="87">
        <v>5894726</v>
      </c>
      <c r="C51" s="87">
        <v>1696198</v>
      </c>
      <c r="D51" s="87">
        <v>1680233</v>
      </c>
      <c r="E51" s="87">
        <v>2518295</v>
      </c>
    </row>
    <row r="52" spans="1:8" x14ac:dyDescent="0.25">
      <c r="A52" s="86">
        <v>43374</v>
      </c>
      <c r="B52" s="87">
        <v>5986793</v>
      </c>
      <c r="C52" s="87">
        <v>1731104</v>
      </c>
      <c r="D52" s="87">
        <v>1724562</v>
      </c>
      <c r="E52" s="87">
        <v>2531127</v>
      </c>
    </row>
    <row r="53" spans="1:8" x14ac:dyDescent="0.25">
      <c r="A53" s="86">
        <v>43466</v>
      </c>
      <c r="B53" s="87">
        <v>6013184</v>
      </c>
      <c r="C53" s="87">
        <v>1790485</v>
      </c>
      <c r="D53" s="87">
        <v>1726439</v>
      </c>
      <c r="E53" s="87">
        <v>2496259</v>
      </c>
    </row>
    <row r="54" spans="1:8" x14ac:dyDescent="0.25">
      <c r="A54" s="86">
        <v>43556</v>
      </c>
      <c r="B54" s="87">
        <v>6193162</v>
      </c>
      <c r="C54" s="87">
        <v>1856793</v>
      </c>
      <c r="D54" s="87">
        <v>1780227</v>
      </c>
      <c r="E54" s="87">
        <v>2556142</v>
      </c>
    </row>
    <row r="55" spans="1:8" x14ac:dyDescent="0.25">
      <c r="A55" s="86">
        <v>43647</v>
      </c>
      <c r="B55" s="87">
        <v>6083707</v>
      </c>
      <c r="C55" s="87">
        <v>1914277</v>
      </c>
      <c r="D55" s="87">
        <v>1663292</v>
      </c>
      <c r="E55" s="87">
        <v>2506138</v>
      </c>
    </row>
    <row r="56" spans="1:8" x14ac:dyDescent="0.25">
      <c r="A56" s="86">
        <v>43739</v>
      </c>
      <c r="B56" s="87">
        <v>6099417</v>
      </c>
      <c r="C56" s="87">
        <v>1916766</v>
      </c>
      <c r="D56" s="87">
        <v>1681912</v>
      </c>
      <c r="E56" s="87">
        <v>2500739</v>
      </c>
    </row>
    <row r="57" spans="1:8" x14ac:dyDescent="0.25">
      <c r="A57" s="86">
        <v>43831</v>
      </c>
      <c r="B57" s="87">
        <v>5821480</v>
      </c>
      <c r="C57" s="87">
        <v>1492412</v>
      </c>
      <c r="D57" s="87">
        <v>1673909</v>
      </c>
      <c r="E57" s="87">
        <v>2655158</v>
      </c>
    </row>
    <row r="58" spans="1:8" x14ac:dyDescent="0.25">
      <c r="A58" s="86">
        <v>43922</v>
      </c>
      <c r="B58" s="87">
        <v>3262613</v>
      </c>
      <c r="C58" s="87">
        <v>716675</v>
      </c>
      <c r="D58" s="87">
        <v>900659</v>
      </c>
      <c r="E58" s="87">
        <v>1645279</v>
      </c>
    </row>
    <row r="59" spans="1:8" x14ac:dyDescent="0.25">
      <c r="A59" s="86">
        <v>44013</v>
      </c>
      <c r="B59" s="87">
        <v>4887424</v>
      </c>
      <c r="C59" s="87">
        <v>1327644</v>
      </c>
      <c r="D59" s="87">
        <v>1308000</v>
      </c>
      <c r="E59" s="87">
        <v>2251780</v>
      </c>
    </row>
    <row r="60" spans="1:8" x14ac:dyDescent="0.25">
      <c r="A60" s="86">
        <v>44105</v>
      </c>
      <c r="B60" s="87">
        <v>4701182</v>
      </c>
      <c r="C60" s="87">
        <v>1206927</v>
      </c>
      <c r="D60" s="87">
        <v>1222629</v>
      </c>
      <c r="E60" s="87">
        <v>2271626</v>
      </c>
      <c r="H60" s="81"/>
    </row>
    <row r="61" spans="1:8" x14ac:dyDescent="0.25">
      <c r="A61" s="86">
        <v>44197</v>
      </c>
      <c r="B61" s="87">
        <v>4764975</v>
      </c>
      <c r="C61" s="87">
        <v>1181473</v>
      </c>
      <c r="D61" s="87">
        <v>1241929</v>
      </c>
      <c r="E61" s="87">
        <v>2341572</v>
      </c>
    </row>
    <row r="62" spans="1:8" x14ac:dyDescent="0.25">
      <c r="A62" s="86">
        <v>44287</v>
      </c>
      <c r="B62" s="87">
        <v>4916134</v>
      </c>
      <c r="C62" s="87">
        <v>1212795</v>
      </c>
      <c r="D62" s="87">
        <v>1305929</v>
      </c>
      <c r="E62" s="87">
        <v>2397410</v>
      </c>
    </row>
    <row r="63" spans="1:8" x14ac:dyDescent="0.25">
      <c r="A63" s="86">
        <v>44378</v>
      </c>
      <c r="B63" s="87">
        <v>5961030</v>
      </c>
      <c r="C63" s="87">
        <v>1829543</v>
      </c>
      <c r="D63" s="87">
        <v>1545158</v>
      </c>
      <c r="E63" s="87">
        <v>2586330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3"/>
  <sheetViews>
    <sheetView topLeftCell="H1" zoomScale="80" zoomScaleNormal="80" workbookViewId="0">
      <pane ySplit="4" topLeftCell="A5" activePane="bottomLeft" state="frozen"/>
      <selection pane="bottomLeft" activeCell="F9" sqref="F9"/>
    </sheetView>
  </sheetViews>
  <sheetFormatPr baseColWidth="10" defaultColWidth="9.140625" defaultRowHeight="15" x14ac:dyDescent="0.25"/>
  <cols>
    <col min="1" max="1" width="12.85546875" style="15" customWidth="1"/>
    <col min="2" max="2" width="11.42578125" style="15" customWidth="1"/>
    <col min="3" max="3" width="11.140625" style="15" customWidth="1"/>
    <col min="4" max="4" width="12.28515625" style="15" bestFit="1" customWidth="1"/>
    <col min="5" max="5" width="13.85546875" style="15" bestFit="1" customWidth="1"/>
    <col min="6" max="16384" width="9.140625" style="15"/>
  </cols>
  <sheetData>
    <row r="2" spans="1:5" x14ac:dyDescent="0.25">
      <c r="A2" s="25" t="s">
        <v>19</v>
      </c>
    </row>
    <row r="4" spans="1:5" x14ac:dyDescent="0.25">
      <c r="B4" s="15" t="s">
        <v>10</v>
      </c>
      <c r="C4" s="15" t="s">
        <v>11</v>
      </c>
      <c r="D4" s="15" t="s">
        <v>58</v>
      </c>
      <c r="E4" s="15" t="s">
        <v>9</v>
      </c>
    </row>
    <row r="5" spans="1:5" x14ac:dyDescent="0.25">
      <c r="A5" s="86">
        <v>39083</v>
      </c>
      <c r="B5" s="87">
        <v>458535</v>
      </c>
      <c r="C5" s="87">
        <v>1379324</v>
      </c>
      <c r="D5" s="87">
        <v>169250</v>
      </c>
      <c r="E5" s="87">
        <f>D5+C5+B5</f>
        <v>2007109</v>
      </c>
    </row>
    <row r="6" spans="1:5" x14ac:dyDescent="0.25">
      <c r="A6" s="86">
        <v>39173</v>
      </c>
      <c r="B6" s="87">
        <v>456418</v>
      </c>
      <c r="C6" s="87">
        <v>1398332</v>
      </c>
      <c r="D6" s="87">
        <v>181679</v>
      </c>
      <c r="E6" s="87">
        <f t="shared" ref="E6:E57" si="0">D6+C6+B6</f>
        <v>2036429</v>
      </c>
    </row>
    <row r="7" spans="1:5" x14ac:dyDescent="0.25">
      <c r="A7" s="86">
        <v>39264</v>
      </c>
      <c r="B7" s="87">
        <v>486745</v>
      </c>
      <c r="C7" s="87">
        <v>1465195</v>
      </c>
      <c r="D7" s="87">
        <v>178655</v>
      </c>
      <c r="E7" s="87">
        <f t="shared" si="0"/>
        <v>2130595</v>
      </c>
    </row>
    <row r="8" spans="1:5" x14ac:dyDescent="0.25">
      <c r="A8" s="86">
        <v>39356</v>
      </c>
      <c r="B8" s="87">
        <v>438057</v>
      </c>
      <c r="C8" s="87">
        <v>1530783</v>
      </c>
      <c r="D8" s="87">
        <v>180110</v>
      </c>
      <c r="E8" s="87">
        <f t="shared" si="0"/>
        <v>2148950</v>
      </c>
    </row>
    <row r="9" spans="1:5" x14ac:dyDescent="0.25">
      <c r="A9" s="86">
        <v>39448</v>
      </c>
      <c r="B9" s="87">
        <v>478713</v>
      </c>
      <c r="C9" s="87">
        <v>1408025</v>
      </c>
      <c r="D9" s="87">
        <v>180740</v>
      </c>
      <c r="E9" s="87">
        <f t="shared" si="0"/>
        <v>2067478</v>
      </c>
    </row>
    <row r="10" spans="1:5" x14ac:dyDescent="0.25">
      <c r="A10" s="86">
        <v>39539</v>
      </c>
      <c r="B10" s="87">
        <v>496260</v>
      </c>
      <c r="C10" s="87">
        <v>1430403</v>
      </c>
      <c r="D10" s="87">
        <v>191800</v>
      </c>
      <c r="E10" s="87">
        <f t="shared" si="0"/>
        <v>2118463</v>
      </c>
    </row>
    <row r="11" spans="1:5" x14ac:dyDescent="0.25">
      <c r="A11" s="86">
        <v>39630</v>
      </c>
      <c r="B11" s="87">
        <v>505471</v>
      </c>
      <c r="C11" s="87">
        <v>1460534</v>
      </c>
      <c r="D11" s="87">
        <v>169136</v>
      </c>
      <c r="E11" s="87">
        <f t="shared" si="0"/>
        <v>2135141</v>
      </c>
    </row>
    <row r="12" spans="1:5" x14ac:dyDescent="0.25">
      <c r="A12" s="86">
        <v>39722</v>
      </c>
      <c r="B12" s="87">
        <v>472098</v>
      </c>
      <c r="C12" s="87">
        <v>1449597</v>
      </c>
      <c r="D12" s="87">
        <v>148458</v>
      </c>
      <c r="E12" s="87">
        <f t="shared" si="0"/>
        <v>2070153</v>
      </c>
    </row>
    <row r="13" spans="1:5" x14ac:dyDescent="0.25">
      <c r="A13" s="86">
        <v>39814</v>
      </c>
      <c r="B13" s="87">
        <v>486563</v>
      </c>
      <c r="C13" s="87">
        <v>1573079</v>
      </c>
      <c r="D13" s="87">
        <v>132672</v>
      </c>
      <c r="E13" s="87">
        <f t="shared" si="0"/>
        <v>2192314</v>
      </c>
    </row>
    <row r="14" spans="1:5" x14ac:dyDescent="0.25">
      <c r="A14" s="86">
        <v>39904</v>
      </c>
      <c r="B14" s="87">
        <v>479946</v>
      </c>
      <c r="C14" s="87">
        <v>1605417</v>
      </c>
      <c r="D14" s="87">
        <v>116723</v>
      </c>
      <c r="E14" s="87">
        <f t="shared" si="0"/>
        <v>2202086</v>
      </c>
    </row>
    <row r="15" spans="1:5" x14ac:dyDescent="0.25">
      <c r="A15" s="86">
        <v>39995</v>
      </c>
      <c r="B15" s="87">
        <v>457616</v>
      </c>
      <c r="C15" s="87">
        <v>1604254</v>
      </c>
      <c r="D15" s="87">
        <v>126885</v>
      </c>
      <c r="E15" s="87">
        <f t="shared" si="0"/>
        <v>2188755</v>
      </c>
    </row>
    <row r="16" spans="1:5" x14ac:dyDescent="0.25">
      <c r="A16" s="86">
        <v>40087</v>
      </c>
      <c r="B16" s="87">
        <v>475466</v>
      </c>
      <c r="C16" s="87">
        <v>1674872</v>
      </c>
      <c r="D16" s="87">
        <v>130695</v>
      </c>
      <c r="E16" s="87">
        <f t="shared" si="0"/>
        <v>2281033</v>
      </c>
    </row>
    <row r="17" spans="1:5" x14ac:dyDescent="0.25">
      <c r="A17" s="86">
        <v>40179</v>
      </c>
      <c r="B17" s="87">
        <v>462834</v>
      </c>
      <c r="C17" s="87">
        <v>1669975</v>
      </c>
      <c r="D17" s="87">
        <v>130395</v>
      </c>
      <c r="E17" s="87">
        <f t="shared" si="0"/>
        <v>2263204</v>
      </c>
    </row>
    <row r="18" spans="1:5" x14ac:dyDescent="0.25">
      <c r="A18" s="86">
        <v>40269</v>
      </c>
      <c r="B18" s="87">
        <v>474102</v>
      </c>
      <c r="C18" s="87">
        <v>1749115</v>
      </c>
      <c r="D18" s="87">
        <v>131228</v>
      </c>
      <c r="E18" s="87">
        <f t="shared" si="0"/>
        <v>2354445</v>
      </c>
    </row>
    <row r="19" spans="1:5" x14ac:dyDescent="0.25">
      <c r="A19" s="86">
        <v>40360</v>
      </c>
      <c r="B19" s="87">
        <v>467535</v>
      </c>
      <c r="C19" s="87">
        <v>1788374</v>
      </c>
      <c r="D19" s="87">
        <v>130938</v>
      </c>
      <c r="E19" s="87">
        <f t="shared" si="0"/>
        <v>2386847</v>
      </c>
    </row>
    <row r="20" spans="1:5" x14ac:dyDescent="0.25">
      <c r="A20" s="86">
        <v>40452</v>
      </c>
      <c r="B20" s="87">
        <v>491556</v>
      </c>
      <c r="C20" s="87">
        <v>1663970</v>
      </c>
      <c r="D20" s="87">
        <v>129859</v>
      </c>
      <c r="E20" s="87">
        <f t="shared" si="0"/>
        <v>2285385</v>
      </c>
    </row>
    <row r="21" spans="1:5" x14ac:dyDescent="0.25">
      <c r="A21" s="86">
        <v>40544</v>
      </c>
      <c r="B21" s="87">
        <v>516322</v>
      </c>
      <c r="C21" s="87">
        <v>1932621</v>
      </c>
      <c r="D21" s="87">
        <v>111466</v>
      </c>
      <c r="E21" s="87">
        <f t="shared" si="0"/>
        <v>2560409</v>
      </c>
    </row>
    <row r="22" spans="1:5" x14ac:dyDescent="0.25">
      <c r="A22" s="86">
        <v>40634</v>
      </c>
      <c r="B22" s="87">
        <v>521523</v>
      </c>
      <c r="C22" s="87">
        <v>1976693</v>
      </c>
      <c r="D22" s="87">
        <v>121976</v>
      </c>
      <c r="E22" s="87">
        <f t="shared" si="0"/>
        <v>2620192</v>
      </c>
    </row>
    <row r="23" spans="1:5" x14ac:dyDescent="0.25">
      <c r="A23" s="86">
        <v>40725</v>
      </c>
      <c r="B23" s="87">
        <v>541859</v>
      </c>
      <c r="C23" s="87">
        <v>2149823</v>
      </c>
      <c r="D23" s="87">
        <v>111536</v>
      </c>
      <c r="E23" s="87">
        <f t="shared" si="0"/>
        <v>2803218</v>
      </c>
    </row>
    <row r="24" spans="1:5" x14ac:dyDescent="0.25">
      <c r="A24" s="86">
        <v>40817</v>
      </c>
      <c r="B24" s="87">
        <v>556783</v>
      </c>
      <c r="C24" s="87">
        <v>2213892</v>
      </c>
      <c r="D24" s="87">
        <v>121784</v>
      </c>
      <c r="E24" s="87">
        <f t="shared" si="0"/>
        <v>2892459</v>
      </c>
    </row>
    <row r="25" spans="1:5" x14ac:dyDescent="0.25">
      <c r="A25" s="86">
        <v>40909</v>
      </c>
      <c r="B25" s="87">
        <v>502378</v>
      </c>
      <c r="C25" s="87">
        <v>2082301</v>
      </c>
      <c r="D25" s="87">
        <v>104423</v>
      </c>
      <c r="E25" s="87">
        <f t="shared" si="0"/>
        <v>2689102</v>
      </c>
    </row>
    <row r="26" spans="1:5" x14ac:dyDescent="0.25">
      <c r="A26" s="86">
        <v>41000</v>
      </c>
      <c r="B26" s="87">
        <v>505616</v>
      </c>
      <c r="C26" s="87">
        <v>2205297</v>
      </c>
      <c r="D26" s="87">
        <v>102553</v>
      </c>
      <c r="E26" s="87">
        <f t="shared" si="0"/>
        <v>2813466</v>
      </c>
    </row>
    <row r="27" spans="1:5" x14ac:dyDescent="0.25">
      <c r="A27" s="86">
        <v>41091</v>
      </c>
      <c r="B27" s="87">
        <v>534341</v>
      </c>
      <c r="C27" s="87">
        <v>2395465</v>
      </c>
      <c r="D27" s="87">
        <v>91818</v>
      </c>
      <c r="E27" s="87">
        <f t="shared" si="0"/>
        <v>3021624</v>
      </c>
    </row>
    <row r="28" spans="1:5" x14ac:dyDescent="0.25">
      <c r="A28" s="86">
        <v>41183</v>
      </c>
      <c r="B28" s="87">
        <v>511896</v>
      </c>
      <c r="C28" s="87">
        <v>2384592</v>
      </c>
      <c r="D28" s="87">
        <v>97767</v>
      </c>
      <c r="E28" s="87">
        <f t="shared" si="0"/>
        <v>2994255</v>
      </c>
    </row>
    <row r="29" spans="1:5" x14ac:dyDescent="0.25">
      <c r="A29" s="86">
        <v>41275</v>
      </c>
      <c r="B29" s="87">
        <v>543913</v>
      </c>
      <c r="C29" s="87">
        <v>2668695</v>
      </c>
      <c r="D29" s="87">
        <v>92028</v>
      </c>
      <c r="E29" s="87">
        <f t="shared" si="0"/>
        <v>3304636</v>
      </c>
    </row>
    <row r="30" spans="1:5" x14ac:dyDescent="0.25">
      <c r="A30" s="86">
        <v>41365</v>
      </c>
      <c r="B30" s="87">
        <v>554173</v>
      </c>
      <c r="C30" s="87">
        <v>2791844</v>
      </c>
      <c r="D30" s="87">
        <v>88406</v>
      </c>
      <c r="E30" s="87">
        <f t="shared" si="0"/>
        <v>3434423</v>
      </c>
    </row>
    <row r="31" spans="1:5" x14ac:dyDescent="0.25">
      <c r="A31" s="86">
        <v>41456</v>
      </c>
      <c r="B31" s="87">
        <v>536898</v>
      </c>
      <c r="C31" s="87">
        <v>2862839</v>
      </c>
      <c r="D31" s="87">
        <v>98141</v>
      </c>
      <c r="E31" s="87">
        <f t="shared" si="0"/>
        <v>3497878</v>
      </c>
    </row>
    <row r="32" spans="1:5" x14ac:dyDescent="0.25">
      <c r="A32" s="86">
        <v>41548</v>
      </c>
      <c r="B32" s="87">
        <v>531855</v>
      </c>
      <c r="C32" s="87">
        <v>3064621</v>
      </c>
      <c r="D32" s="87">
        <v>91622</v>
      </c>
      <c r="E32" s="87">
        <f t="shared" si="0"/>
        <v>3688098</v>
      </c>
    </row>
    <row r="33" spans="1:17" x14ac:dyDescent="0.25">
      <c r="A33" s="86">
        <v>41640</v>
      </c>
      <c r="B33" s="87">
        <v>536069</v>
      </c>
      <c r="C33" s="87">
        <v>2815607</v>
      </c>
      <c r="D33" s="87">
        <v>93752</v>
      </c>
      <c r="E33" s="87">
        <f t="shared" si="0"/>
        <v>3445428</v>
      </c>
    </row>
    <row r="34" spans="1:17" x14ac:dyDescent="0.25">
      <c r="A34" s="86">
        <v>41730</v>
      </c>
      <c r="B34" s="87">
        <v>571116</v>
      </c>
      <c r="C34" s="87">
        <v>2889111</v>
      </c>
      <c r="D34" s="87">
        <v>85346</v>
      </c>
      <c r="E34" s="87">
        <f t="shared" si="0"/>
        <v>3545573</v>
      </c>
    </row>
    <row r="35" spans="1:17" x14ac:dyDescent="0.25">
      <c r="A35" s="86">
        <v>41821</v>
      </c>
      <c r="B35" s="87">
        <v>526480</v>
      </c>
      <c r="C35" s="87">
        <v>2818068</v>
      </c>
      <c r="D35" s="87">
        <v>87328</v>
      </c>
      <c r="E35" s="87">
        <f t="shared" si="0"/>
        <v>3431876</v>
      </c>
    </row>
    <row r="36" spans="1:17" x14ac:dyDescent="0.25">
      <c r="A36" s="86">
        <v>41913</v>
      </c>
      <c r="B36" s="87">
        <v>548564</v>
      </c>
      <c r="C36" s="87">
        <v>3207233</v>
      </c>
      <c r="D36" s="87">
        <v>86854</v>
      </c>
      <c r="E36" s="87">
        <f t="shared" si="0"/>
        <v>3842651</v>
      </c>
    </row>
    <row r="37" spans="1:17" x14ac:dyDescent="0.25">
      <c r="A37" s="86">
        <v>42005</v>
      </c>
      <c r="B37" s="87">
        <v>601534</v>
      </c>
      <c r="C37" s="87">
        <v>3441138</v>
      </c>
      <c r="D37" s="87">
        <v>100751</v>
      </c>
      <c r="E37" s="87">
        <f t="shared" si="0"/>
        <v>4143423</v>
      </c>
    </row>
    <row r="38" spans="1:17" x14ac:dyDescent="0.25">
      <c r="A38" s="86">
        <v>42095</v>
      </c>
      <c r="B38" s="87">
        <v>592037</v>
      </c>
      <c r="C38" s="87">
        <v>3411648</v>
      </c>
      <c r="D38" s="87">
        <v>96560</v>
      </c>
      <c r="E38" s="87">
        <f t="shared" si="0"/>
        <v>4100245</v>
      </c>
    </row>
    <row r="39" spans="1:17" x14ac:dyDescent="0.25">
      <c r="A39" s="86">
        <v>42186</v>
      </c>
      <c r="B39" s="87">
        <v>647013</v>
      </c>
      <c r="C39" s="87">
        <v>3698607</v>
      </c>
      <c r="D39" s="87">
        <v>87788</v>
      </c>
      <c r="E39" s="87">
        <f t="shared" si="0"/>
        <v>4433408</v>
      </c>
    </row>
    <row r="40" spans="1:17" x14ac:dyDescent="0.25">
      <c r="A40" s="86">
        <v>42278</v>
      </c>
      <c r="B40" s="87">
        <v>707706</v>
      </c>
      <c r="C40" s="87">
        <v>3464457</v>
      </c>
      <c r="D40" s="87">
        <v>101039</v>
      </c>
      <c r="E40" s="87">
        <f t="shared" si="0"/>
        <v>4273202</v>
      </c>
    </row>
    <row r="41" spans="1:17" x14ac:dyDescent="0.25">
      <c r="A41" s="86">
        <v>42370</v>
      </c>
      <c r="B41" s="87">
        <v>706137</v>
      </c>
      <c r="C41" s="87">
        <v>3561151</v>
      </c>
      <c r="D41" s="87">
        <v>106931</v>
      </c>
      <c r="E41" s="87">
        <f t="shared" si="0"/>
        <v>4374219</v>
      </c>
    </row>
    <row r="42" spans="1:17" x14ac:dyDescent="0.25">
      <c r="A42" s="86">
        <v>42461</v>
      </c>
      <c r="B42" s="87">
        <v>688241</v>
      </c>
      <c r="C42" s="87">
        <v>3457403</v>
      </c>
      <c r="D42" s="87">
        <v>109188</v>
      </c>
      <c r="E42" s="87">
        <f t="shared" si="0"/>
        <v>4254832</v>
      </c>
    </row>
    <row r="43" spans="1:17" x14ac:dyDescent="0.25">
      <c r="A43" s="86">
        <v>42552</v>
      </c>
      <c r="B43" s="87">
        <v>630579</v>
      </c>
      <c r="C43" s="87">
        <v>3964373</v>
      </c>
      <c r="D43" s="87">
        <v>114535</v>
      </c>
      <c r="E43" s="87">
        <f t="shared" si="0"/>
        <v>4709487</v>
      </c>
    </row>
    <row r="44" spans="1:17" x14ac:dyDescent="0.25">
      <c r="A44" s="86">
        <v>42644</v>
      </c>
      <c r="B44" s="87">
        <v>723059</v>
      </c>
      <c r="C44" s="87">
        <v>4064871</v>
      </c>
      <c r="D44" s="87">
        <v>123293</v>
      </c>
      <c r="E44" s="87">
        <f t="shared" si="0"/>
        <v>4911223</v>
      </c>
      <c r="P44" s="43"/>
      <c r="Q44" s="43"/>
    </row>
    <row r="45" spans="1:17" x14ac:dyDescent="0.25">
      <c r="A45" s="86">
        <v>42736</v>
      </c>
      <c r="B45" s="87">
        <v>753682</v>
      </c>
      <c r="C45" s="87">
        <v>4004048</v>
      </c>
      <c r="D45" s="87">
        <v>134129</v>
      </c>
      <c r="E45" s="87">
        <f t="shared" si="0"/>
        <v>4891859</v>
      </c>
      <c r="P45" s="43"/>
      <c r="Q45" s="43"/>
    </row>
    <row r="46" spans="1:17" x14ac:dyDescent="0.25">
      <c r="A46" s="86">
        <v>42826</v>
      </c>
      <c r="B46" s="87">
        <v>757621</v>
      </c>
      <c r="C46" s="87">
        <v>3971474</v>
      </c>
      <c r="D46" s="87">
        <v>140828</v>
      </c>
      <c r="E46" s="87">
        <f t="shared" si="0"/>
        <v>4869923</v>
      </c>
      <c r="P46" s="43"/>
      <c r="Q46" s="43"/>
    </row>
    <row r="47" spans="1:17" x14ac:dyDescent="0.25">
      <c r="A47" s="86">
        <v>42917</v>
      </c>
      <c r="B47" s="87">
        <v>736100</v>
      </c>
      <c r="C47" s="87">
        <v>3782663</v>
      </c>
      <c r="D47" s="87">
        <v>139380</v>
      </c>
      <c r="E47" s="87">
        <f t="shared" si="0"/>
        <v>4658143</v>
      </c>
      <c r="O47" s="81"/>
      <c r="P47" s="43"/>
      <c r="Q47" s="43"/>
    </row>
    <row r="48" spans="1:17" x14ac:dyDescent="0.25">
      <c r="A48" s="86">
        <v>43009</v>
      </c>
      <c r="B48" s="87">
        <v>773287</v>
      </c>
      <c r="C48" s="87">
        <v>3895899</v>
      </c>
      <c r="D48" s="87">
        <v>147474</v>
      </c>
      <c r="E48" s="87">
        <f t="shared" si="0"/>
        <v>4816660</v>
      </c>
      <c r="O48" s="79"/>
      <c r="P48" s="43"/>
      <c r="Q48" s="43"/>
    </row>
    <row r="49" spans="1:17" x14ac:dyDescent="0.25">
      <c r="A49" s="86">
        <v>43101</v>
      </c>
      <c r="B49" s="87">
        <v>772687</v>
      </c>
      <c r="C49" s="87">
        <v>4115969</v>
      </c>
      <c r="D49" s="87">
        <v>149077</v>
      </c>
      <c r="E49" s="87">
        <f t="shared" si="0"/>
        <v>5037733</v>
      </c>
      <c r="P49" s="43"/>
      <c r="Q49" s="43"/>
    </row>
    <row r="50" spans="1:17" x14ac:dyDescent="0.25">
      <c r="A50" s="86">
        <v>43191</v>
      </c>
      <c r="B50" s="87">
        <v>782487</v>
      </c>
      <c r="C50" s="87">
        <v>4119168</v>
      </c>
      <c r="D50" s="87">
        <v>153546</v>
      </c>
      <c r="E50" s="87">
        <f t="shared" si="0"/>
        <v>5055201</v>
      </c>
    </row>
    <row r="51" spans="1:17" x14ac:dyDescent="0.25">
      <c r="A51" s="86">
        <v>43282</v>
      </c>
      <c r="B51" s="87">
        <v>845610</v>
      </c>
      <c r="C51" s="87">
        <v>3984532</v>
      </c>
      <c r="D51" s="87">
        <v>160352</v>
      </c>
      <c r="E51" s="87">
        <f t="shared" si="0"/>
        <v>4990494</v>
      </c>
    </row>
    <row r="52" spans="1:17" x14ac:dyDescent="0.25">
      <c r="A52" s="86">
        <v>43374</v>
      </c>
      <c r="B52" s="87">
        <v>784930</v>
      </c>
      <c r="C52" s="87">
        <v>4115045</v>
      </c>
      <c r="D52" s="87">
        <v>155372</v>
      </c>
      <c r="E52" s="87">
        <f t="shared" si="0"/>
        <v>5055347</v>
      </c>
    </row>
    <row r="53" spans="1:17" x14ac:dyDescent="0.25">
      <c r="A53" s="86">
        <v>43466</v>
      </c>
      <c r="B53" s="87">
        <v>760525</v>
      </c>
      <c r="C53" s="87">
        <v>4213931</v>
      </c>
      <c r="D53" s="87">
        <v>148048</v>
      </c>
      <c r="E53" s="87">
        <f t="shared" si="0"/>
        <v>5122504</v>
      </c>
    </row>
    <row r="54" spans="1:17" x14ac:dyDescent="0.25">
      <c r="A54" s="86">
        <v>43556</v>
      </c>
      <c r="B54" s="87">
        <v>803672</v>
      </c>
      <c r="C54" s="87">
        <v>4324271</v>
      </c>
      <c r="D54" s="87">
        <v>157707</v>
      </c>
      <c r="E54" s="87">
        <f t="shared" si="0"/>
        <v>5285650</v>
      </c>
    </row>
    <row r="55" spans="1:17" x14ac:dyDescent="0.25">
      <c r="A55" s="86">
        <v>43647</v>
      </c>
      <c r="B55" s="87">
        <v>876216</v>
      </c>
      <c r="C55" s="87">
        <v>4098707</v>
      </c>
      <c r="D55" s="87">
        <v>164606</v>
      </c>
      <c r="E55" s="87">
        <f t="shared" si="0"/>
        <v>5139529</v>
      </c>
    </row>
    <row r="56" spans="1:17" x14ac:dyDescent="0.25">
      <c r="A56" s="86">
        <v>43739</v>
      </c>
      <c r="B56" s="87">
        <v>806396</v>
      </c>
      <c r="C56" s="87">
        <v>4175144</v>
      </c>
      <c r="D56" s="87">
        <v>161441</v>
      </c>
      <c r="E56" s="87">
        <f t="shared" si="0"/>
        <v>5142981</v>
      </c>
    </row>
    <row r="57" spans="1:17" x14ac:dyDescent="0.25">
      <c r="A57" s="86">
        <v>43831</v>
      </c>
      <c r="B57" s="87">
        <v>823935</v>
      </c>
      <c r="C57" s="87">
        <v>3887780</v>
      </c>
      <c r="D57" s="87">
        <v>168904</v>
      </c>
      <c r="E57" s="87">
        <f t="shared" si="0"/>
        <v>4880619</v>
      </c>
    </row>
    <row r="58" spans="1:17" x14ac:dyDescent="0.25">
      <c r="A58" s="86">
        <v>43922</v>
      </c>
      <c r="B58" s="87">
        <v>711703</v>
      </c>
      <c r="C58" s="87">
        <v>1861639</v>
      </c>
      <c r="D58" s="87">
        <v>81695</v>
      </c>
      <c r="E58" s="87">
        <f t="shared" ref="E58:E63" si="1">D58+C58+B58</f>
        <v>2655037</v>
      </c>
    </row>
    <row r="59" spans="1:17" x14ac:dyDescent="0.25">
      <c r="A59" s="86">
        <v>44013</v>
      </c>
      <c r="B59" s="87">
        <v>750892</v>
      </c>
      <c r="C59" s="87">
        <v>3106957</v>
      </c>
      <c r="D59" s="87">
        <v>141932</v>
      </c>
      <c r="E59" s="87">
        <f t="shared" si="1"/>
        <v>3999781</v>
      </c>
    </row>
    <row r="60" spans="1:17" x14ac:dyDescent="0.25">
      <c r="A60" s="86">
        <v>44105</v>
      </c>
      <c r="B60" s="87">
        <v>714098</v>
      </c>
      <c r="C60" s="87">
        <v>3014673</v>
      </c>
      <c r="D60" s="87">
        <v>141307</v>
      </c>
      <c r="E60" s="87">
        <f t="shared" si="1"/>
        <v>3870078</v>
      </c>
    </row>
    <row r="61" spans="1:17" x14ac:dyDescent="0.25">
      <c r="A61" s="86">
        <v>44197</v>
      </c>
      <c r="B61" s="87">
        <v>733385</v>
      </c>
      <c r="C61" s="87">
        <v>3092246</v>
      </c>
      <c r="D61" s="87">
        <v>140439</v>
      </c>
      <c r="E61" s="87">
        <f t="shared" si="1"/>
        <v>3966070</v>
      </c>
    </row>
    <row r="62" spans="1:17" x14ac:dyDescent="0.25">
      <c r="A62" s="86">
        <v>44287</v>
      </c>
      <c r="B62" s="87">
        <v>726564</v>
      </c>
      <c r="C62" s="87">
        <v>3124802</v>
      </c>
      <c r="D62" s="87">
        <v>167260</v>
      </c>
      <c r="E62" s="87">
        <f t="shared" si="1"/>
        <v>4018626</v>
      </c>
    </row>
    <row r="63" spans="1:17" x14ac:dyDescent="0.25">
      <c r="A63" s="86">
        <v>44378</v>
      </c>
      <c r="B63" s="87">
        <v>919943</v>
      </c>
      <c r="C63" s="87">
        <v>3808574</v>
      </c>
      <c r="D63" s="87">
        <v>206079</v>
      </c>
      <c r="E63" s="87">
        <f t="shared" si="1"/>
        <v>4934596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3"/>
  <sheetViews>
    <sheetView topLeftCell="H1" zoomScale="80" zoomScaleNormal="80" workbookViewId="0">
      <pane ySplit="4" topLeftCell="A5" activePane="bottomLeft" state="frozen"/>
      <selection pane="bottomLeft" activeCell="Z26" sqref="Z26"/>
    </sheetView>
  </sheetViews>
  <sheetFormatPr baseColWidth="10" defaultColWidth="9.140625" defaultRowHeight="15" x14ac:dyDescent="0.25"/>
  <cols>
    <col min="1" max="1" width="11.7109375" style="15" customWidth="1"/>
    <col min="2" max="3" width="12.28515625" style="15" customWidth="1"/>
    <col min="4" max="4" width="12" style="15" customWidth="1"/>
    <col min="5" max="5" width="12.28515625" style="15" customWidth="1"/>
    <col min="6" max="6" width="11.28515625" style="15" customWidth="1"/>
    <col min="7" max="7" width="16.28515625" style="15" customWidth="1"/>
    <col min="8" max="16384" width="9.140625" style="15"/>
  </cols>
  <sheetData>
    <row r="2" spans="1:7" x14ac:dyDescent="0.25">
      <c r="A2" s="25" t="s">
        <v>18</v>
      </c>
    </row>
    <row r="4" spans="1:7" x14ac:dyDescent="0.25">
      <c r="B4" s="15" t="s">
        <v>74</v>
      </c>
      <c r="C4" s="15" t="s">
        <v>75</v>
      </c>
      <c r="D4" s="15" t="s">
        <v>76</v>
      </c>
      <c r="E4" s="15" t="s">
        <v>77</v>
      </c>
      <c r="F4" s="15" t="s">
        <v>78</v>
      </c>
      <c r="G4" s="15" t="s">
        <v>79</v>
      </c>
    </row>
    <row r="5" spans="1:7" x14ac:dyDescent="0.25">
      <c r="A5" s="86">
        <v>39083</v>
      </c>
      <c r="B5" s="87">
        <v>358901</v>
      </c>
      <c r="C5" s="87">
        <v>0</v>
      </c>
      <c r="D5" s="87">
        <v>37452</v>
      </c>
      <c r="E5" s="87">
        <v>114512</v>
      </c>
      <c r="F5" s="87">
        <v>65679</v>
      </c>
      <c r="G5" s="87">
        <v>87174</v>
      </c>
    </row>
    <row r="6" spans="1:7" x14ac:dyDescent="0.25">
      <c r="A6" s="86">
        <v>39173</v>
      </c>
      <c r="B6" s="87">
        <v>365564</v>
      </c>
      <c r="C6" s="87">
        <v>0</v>
      </c>
      <c r="D6" s="87">
        <v>33180</v>
      </c>
      <c r="E6" s="87">
        <v>120538</v>
      </c>
      <c r="F6" s="87">
        <v>63428</v>
      </c>
      <c r="G6" s="87">
        <v>69382</v>
      </c>
    </row>
    <row r="7" spans="1:7" x14ac:dyDescent="0.25">
      <c r="A7" s="86">
        <v>39264</v>
      </c>
      <c r="B7" s="87">
        <v>368894</v>
      </c>
      <c r="C7" s="87">
        <v>0</v>
      </c>
      <c r="D7" s="87">
        <v>41080</v>
      </c>
      <c r="E7" s="87">
        <v>117977</v>
      </c>
      <c r="F7" s="87">
        <v>68408</v>
      </c>
      <c r="G7" s="87">
        <v>82727</v>
      </c>
    </row>
    <row r="8" spans="1:7" x14ac:dyDescent="0.25">
      <c r="A8" s="86">
        <v>39356</v>
      </c>
      <c r="B8" s="87">
        <v>377453</v>
      </c>
      <c r="C8" s="87">
        <v>0</v>
      </c>
      <c r="D8" s="87">
        <v>50694</v>
      </c>
      <c r="E8" s="87">
        <v>112231</v>
      </c>
      <c r="F8" s="87">
        <v>80187</v>
      </c>
      <c r="G8" s="87">
        <v>90133</v>
      </c>
    </row>
    <row r="9" spans="1:7" x14ac:dyDescent="0.25">
      <c r="A9" s="86">
        <v>39448</v>
      </c>
      <c r="B9" s="87">
        <v>400292</v>
      </c>
      <c r="C9" s="87">
        <v>0</v>
      </c>
      <c r="D9" s="87">
        <v>38694</v>
      </c>
      <c r="E9" s="87">
        <v>131169</v>
      </c>
      <c r="F9" s="87">
        <v>69787</v>
      </c>
      <c r="G9" s="87">
        <v>89485</v>
      </c>
    </row>
    <row r="10" spans="1:7" x14ac:dyDescent="0.25">
      <c r="A10" s="86">
        <v>39539</v>
      </c>
      <c r="B10" s="87">
        <v>371347</v>
      </c>
      <c r="C10" s="87">
        <v>0</v>
      </c>
      <c r="D10" s="87">
        <v>37724</v>
      </c>
      <c r="E10" s="87">
        <v>138104</v>
      </c>
      <c r="F10" s="87">
        <v>59210</v>
      </c>
      <c r="G10" s="87">
        <v>86249</v>
      </c>
    </row>
    <row r="11" spans="1:7" x14ac:dyDescent="0.25">
      <c r="A11" s="86">
        <v>39630</v>
      </c>
      <c r="B11" s="87">
        <v>384303</v>
      </c>
      <c r="C11" s="87">
        <v>10735</v>
      </c>
      <c r="D11" s="87">
        <v>34418</v>
      </c>
      <c r="E11" s="87">
        <v>134523</v>
      </c>
      <c r="F11" s="87">
        <v>69175</v>
      </c>
      <c r="G11" s="87">
        <v>97743</v>
      </c>
    </row>
    <row r="12" spans="1:7" x14ac:dyDescent="0.25">
      <c r="A12" s="86">
        <v>39722</v>
      </c>
      <c r="B12" s="87">
        <v>323515</v>
      </c>
      <c r="C12" s="87">
        <v>29628</v>
      </c>
      <c r="D12" s="87">
        <v>52627</v>
      </c>
      <c r="E12" s="87">
        <v>123314</v>
      </c>
      <c r="F12" s="87">
        <v>60236</v>
      </c>
      <c r="G12" s="87">
        <v>88591</v>
      </c>
    </row>
    <row r="13" spans="1:7" x14ac:dyDescent="0.25">
      <c r="A13" s="86">
        <v>39814</v>
      </c>
      <c r="B13" s="87">
        <v>253626</v>
      </c>
      <c r="C13" s="87">
        <v>37595</v>
      </c>
      <c r="D13" s="87">
        <v>54468</v>
      </c>
      <c r="E13" s="87">
        <v>111358</v>
      </c>
      <c r="F13" s="87">
        <v>50995</v>
      </c>
      <c r="G13" s="87">
        <v>75034</v>
      </c>
    </row>
    <row r="14" spans="1:7" x14ac:dyDescent="0.25">
      <c r="A14" s="86">
        <v>39904</v>
      </c>
      <c r="B14" s="87">
        <v>231241</v>
      </c>
      <c r="C14" s="87">
        <v>42083</v>
      </c>
      <c r="D14" s="87">
        <v>67869</v>
      </c>
      <c r="E14" s="87">
        <v>109663</v>
      </c>
      <c r="F14" s="87">
        <v>44776</v>
      </c>
      <c r="G14" s="87">
        <v>68094</v>
      </c>
    </row>
    <row r="15" spans="1:7" x14ac:dyDescent="0.25">
      <c r="A15" s="86">
        <v>39995</v>
      </c>
      <c r="B15" s="87">
        <v>239315</v>
      </c>
      <c r="C15" s="87">
        <v>51953</v>
      </c>
      <c r="D15" s="87">
        <v>63155</v>
      </c>
      <c r="E15" s="87">
        <v>102530</v>
      </c>
      <c r="F15" s="87">
        <v>47423</v>
      </c>
      <c r="G15" s="87">
        <v>70605</v>
      </c>
    </row>
    <row r="16" spans="1:7" x14ac:dyDescent="0.25">
      <c r="A16" s="86">
        <v>40087</v>
      </c>
      <c r="B16" s="87">
        <v>247447</v>
      </c>
      <c r="C16" s="87">
        <v>60645</v>
      </c>
      <c r="D16" s="87">
        <v>61586</v>
      </c>
      <c r="E16" s="87">
        <v>104203</v>
      </c>
      <c r="F16" s="87">
        <v>52785</v>
      </c>
      <c r="G16" s="87">
        <v>76749</v>
      </c>
    </row>
    <row r="17" spans="1:7" x14ac:dyDescent="0.25">
      <c r="A17" s="86">
        <v>40179</v>
      </c>
      <c r="B17" s="87">
        <v>250052</v>
      </c>
      <c r="C17" s="87">
        <v>58913</v>
      </c>
      <c r="D17" s="87">
        <v>49399</v>
      </c>
      <c r="E17" s="87">
        <v>103370</v>
      </c>
      <c r="F17" s="87">
        <v>45363</v>
      </c>
      <c r="G17" s="87">
        <v>76938</v>
      </c>
    </row>
    <row r="18" spans="1:7" x14ac:dyDescent="0.25">
      <c r="A18" s="86">
        <v>40269</v>
      </c>
      <c r="B18" s="87">
        <v>265762</v>
      </c>
      <c r="C18" s="87">
        <v>60657</v>
      </c>
      <c r="D18" s="87">
        <v>41134</v>
      </c>
      <c r="E18" s="87">
        <v>92156</v>
      </c>
      <c r="F18" s="87">
        <v>48272</v>
      </c>
      <c r="G18" s="87">
        <v>80763</v>
      </c>
    </row>
    <row r="19" spans="1:7" x14ac:dyDescent="0.25">
      <c r="A19" s="86">
        <v>40360</v>
      </c>
      <c r="B19" s="87">
        <v>260477</v>
      </c>
      <c r="C19" s="87">
        <v>63643</v>
      </c>
      <c r="D19" s="87">
        <v>33599</v>
      </c>
      <c r="E19" s="87">
        <v>91896</v>
      </c>
      <c r="F19" s="87">
        <v>49146</v>
      </c>
      <c r="G19" s="87">
        <v>79610</v>
      </c>
    </row>
    <row r="20" spans="1:7" x14ac:dyDescent="0.25">
      <c r="A20" s="86">
        <v>40452</v>
      </c>
      <c r="B20" s="87">
        <v>252378</v>
      </c>
      <c r="C20" s="87">
        <v>66424</v>
      </c>
      <c r="D20" s="87">
        <v>31199</v>
      </c>
      <c r="E20" s="87">
        <v>90490</v>
      </c>
      <c r="F20" s="87">
        <v>47787</v>
      </c>
      <c r="G20" s="87">
        <v>76481</v>
      </c>
    </row>
    <row r="21" spans="1:7" x14ac:dyDescent="0.25">
      <c r="A21" s="86">
        <v>40544</v>
      </c>
      <c r="B21" s="87">
        <v>276948</v>
      </c>
      <c r="C21" s="87">
        <v>65192</v>
      </c>
      <c r="D21" s="87">
        <v>27642</v>
      </c>
      <c r="E21" s="87">
        <v>95437</v>
      </c>
      <c r="F21" s="87">
        <v>42608</v>
      </c>
      <c r="G21" s="87">
        <v>78895</v>
      </c>
    </row>
    <row r="22" spans="1:7" x14ac:dyDescent="0.25">
      <c r="A22" s="86">
        <v>40634</v>
      </c>
      <c r="B22" s="87">
        <v>295889</v>
      </c>
      <c r="C22" s="87">
        <v>67608</v>
      </c>
      <c r="D22" s="87">
        <v>26372</v>
      </c>
      <c r="E22" s="87">
        <v>92607</v>
      </c>
      <c r="F22" s="87">
        <v>49770</v>
      </c>
      <c r="G22" s="87">
        <v>80971</v>
      </c>
    </row>
    <row r="23" spans="1:7" x14ac:dyDescent="0.25">
      <c r="A23" s="86">
        <v>40725</v>
      </c>
      <c r="B23" s="87">
        <v>295795</v>
      </c>
      <c r="C23" s="87">
        <v>76777</v>
      </c>
      <c r="D23" s="87">
        <v>30039</v>
      </c>
      <c r="E23" s="87">
        <v>91026</v>
      </c>
      <c r="F23" s="87">
        <v>28329</v>
      </c>
      <c r="G23" s="87">
        <v>81848</v>
      </c>
    </row>
    <row r="24" spans="1:7" x14ac:dyDescent="0.25">
      <c r="A24" s="86">
        <v>40817</v>
      </c>
      <c r="B24" s="87">
        <v>279598</v>
      </c>
      <c r="C24" s="87">
        <v>74049</v>
      </c>
      <c r="D24" s="87">
        <v>32810</v>
      </c>
      <c r="E24" s="87">
        <v>95217</v>
      </c>
      <c r="F24" s="87">
        <v>37923</v>
      </c>
      <c r="G24" s="87">
        <v>88159</v>
      </c>
    </row>
    <row r="25" spans="1:7" x14ac:dyDescent="0.25">
      <c r="A25" s="86">
        <v>40909</v>
      </c>
      <c r="B25" s="87">
        <v>265021</v>
      </c>
      <c r="C25" s="87">
        <v>66279</v>
      </c>
      <c r="D25" s="87">
        <v>25125</v>
      </c>
      <c r="E25" s="87">
        <v>87492</v>
      </c>
      <c r="F25" s="87">
        <v>47333</v>
      </c>
      <c r="G25" s="87">
        <v>79429</v>
      </c>
    </row>
    <row r="26" spans="1:7" x14ac:dyDescent="0.25">
      <c r="A26" s="86">
        <v>41000</v>
      </c>
      <c r="B26" s="87">
        <v>260231</v>
      </c>
      <c r="C26" s="87">
        <v>66418</v>
      </c>
      <c r="D26" s="87">
        <v>26835</v>
      </c>
      <c r="E26" s="87">
        <v>87708</v>
      </c>
      <c r="F26" s="87">
        <v>36540</v>
      </c>
      <c r="G26" s="87">
        <v>74490</v>
      </c>
    </row>
    <row r="27" spans="1:7" x14ac:dyDescent="0.25">
      <c r="A27" s="86">
        <v>41091</v>
      </c>
      <c r="B27" s="87">
        <v>254640</v>
      </c>
      <c r="C27" s="87">
        <v>75859</v>
      </c>
      <c r="D27" s="87">
        <v>25653</v>
      </c>
      <c r="E27" s="87">
        <v>88179</v>
      </c>
      <c r="F27" s="87">
        <v>33553</v>
      </c>
      <c r="G27" s="87">
        <v>73921</v>
      </c>
    </row>
    <row r="28" spans="1:7" x14ac:dyDescent="0.25">
      <c r="A28" s="86">
        <v>41183</v>
      </c>
      <c r="B28" s="87">
        <v>240807</v>
      </c>
      <c r="C28" s="87">
        <v>75679</v>
      </c>
      <c r="D28" s="87">
        <v>31487</v>
      </c>
      <c r="E28" s="87">
        <v>93558</v>
      </c>
      <c r="F28" s="87">
        <v>58030</v>
      </c>
      <c r="G28" s="87">
        <v>74389</v>
      </c>
    </row>
    <row r="29" spans="1:7" x14ac:dyDescent="0.25">
      <c r="A29" s="86">
        <v>41275</v>
      </c>
      <c r="B29" s="87">
        <v>250480</v>
      </c>
      <c r="C29" s="87">
        <v>72355</v>
      </c>
      <c r="D29" s="87">
        <v>32117</v>
      </c>
      <c r="E29" s="87">
        <v>93177</v>
      </c>
      <c r="F29" s="87">
        <v>62335</v>
      </c>
      <c r="G29" s="87">
        <v>77527</v>
      </c>
    </row>
    <row r="30" spans="1:7" x14ac:dyDescent="0.25">
      <c r="A30" s="86">
        <v>41365</v>
      </c>
      <c r="B30" s="87">
        <v>243934</v>
      </c>
      <c r="C30" s="87">
        <v>70045</v>
      </c>
      <c r="D30" s="87">
        <v>33415</v>
      </c>
      <c r="E30" s="87">
        <v>100123</v>
      </c>
      <c r="F30" s="87">
        <v>60350</v>
      </c>
      <c r="G30" s="87">
        <v>79489</v>
      </c>
    </row>
    <row r="31" spans="1:7" x14ac:dyDescent="0.25">
      <c r="A31" s="86">
        <v>41456</v>
      </c>
      <c r="B31" s="87">
        <v>254219</v>
      </c>
      <c r="C31" s="87">
        <v>80843</v>
      </c>
      <c r="D31" s="87">
        <v>30097</v>
      </c>
      <c r="E31" s="87">
        <v>95017</v>
      </c>
      <c r="F31" s="87">
        <v>60397</v>
      </c>
      <c r="G31" s="87">
        <v>76388</v>
      </c>
    </row>
    <row r="32" spans="1:7" x14ac:dyDescent="0.25">
      <c r="A32" s="86">
        <v>41548</v>
      </c>
      <c r="B32" s="87">
        <v>246244</v>
      </c>
      <c r="C32" s="87">
        <v>81065</v>
      </c>
      <c r="D32" s="87">
        <v>32833</v>
      </c>
      <c r="E32" s="87">
        <v>97070</v>
      </c>
      <c r="F32" s="87">
        <v>41899</v>
      </c>
      <c r="G32" s="87">
        <v>79033</v>
      </c>
    </row>
    <row r="33" spans="1:7" x14ac:dyDescent="0.25">
      <c r="A33" s="86">
        <v>41640</v>
      </c>
      <c r="B33" s="87">
        <v>242866</v>
      </c>
      <c r="C33" s="87">
        <v>79039</v>
      </c>
      <c r="D33" s="87">
        <v>27928</v>
      </c>
      <c r="E33" s="87">
        <v>89479</v>
      </c>
      <c r="F33" s="87">
        <v>51596</v>
      </c>
      <c r="G33" s="87">
        <v>74728</v>
      </c>
    </row>
    <row r="34" spans="1:7" x14ac:dyDescent="0.25">
      <c r="A34" s="86">
        <v>41730</v>
      </c>
      <c r="B34" s="87">
        <v>236511</v>
      </c>
      <c r="C34" s="87">
        <v>74337</v>
      </c>
      <c r="D34" s="87">
        <v>24035</v>
      </c>
      <c r="E34" s="87">
        <v>90370</v>
      </c>
      <c r="F34" s="87">
        <v>58211</v>
      </c>
      <c r="G34" s="87">
        <v>73574</v>
      </c>
    </row>
    <row r="35" spans="1:7" x14ac:dyDescent="0.25">
      <c r="A35" s="86">
        <v>41821</v>
      </c>
      <c r="B35" s="87">
        <v>238933</v>
      </c>
      <c r="C35" s="87">
        <v>78081</v>
      </c>
      <c r="D35" s="87">
        <v>27135</v>
      </c>
      <c r="E35" s="87">
        <v>90191</v>
      </c>
      <c r="F35" s="87">
        <v>62248</v>
      </c>
      <c r="G35" s="87">
        <v>71418</v>
      </c>
    </row>
    <row r="36" spans="1:7" x14ac:dyDescent="0.25">
      <c r="A36" s="86">
        <v>41913</v>
      </c>
      <c r="B36" s="87">
        <v>226347</v>
      </c>
      <c r="C36" s="87">
        <v>79021</v>
      </c>
      <c r="D36" s="87">
        <v>30014</v>
      </c>
      <c r="E36" s="87">
        <v>89732</v>
      </c>
      <c r="F36" s="87">
        <v>58274</v>
      </c>
      <c r="G36" s="87">
        <v>75289</v>
      </c>
    </row>
    <row r="37" spans="1:7" x14ac:dyDescent="0.25">
      <c r="A37" s="86">
        <v>42005</v>
      </c>
      <c r="B37" s="87">
        <v>244536</v>
      </c>
      <c r="C37" s="87">
        <v>89845</v>
      </c>
      <c r="D37" s="87">
        <v>32731</v>
      </c>
      <c r="E37" s="87">
        <v>100421</v>
      </c>
      <c r="F37" s="87">
        <v>64206</v>
      </c>
      <c r="G37" s="87">
        <v>80957</v>
      </c>
    </row>
    <row r="38" spans="1:7" x14ac:dyDescent="0.25">
      <c r="A38" s="86">
        <v>42095</v>
      </c>
      <c r="B38" s="87">
        <v>245405</v>
      </c>
      <c r="C38" s="87">
        <v>83773</v>
      </c>
      <c r="D38" s="87">
        <v>30670</v>
      </c>
      <c r="E38" s="87">
        <v>90584</v>
      </c>
      <c r="F38" s="87">
        <v>49213</v>
      </c>
      <c r="G38" s="87">
        <v>79011</v>
      </c>
    </row>
    <row r="39" spans="1:7" x14ac:dyDescent="0.25">
      <c r="A39" s="86">
        <v>42186</v>
      </c>
      <c r="B39" s="87">
        <v>212556</v>
      </c>
      <c r="C39" s="87">
        <v>68601</v>
      </c>
      <c r="D39" s="87">
        <v>34427</v>
      </c>
      <c r="E39" s="87">
        <v>116596</v>
      </c>
      <c r="F39" s="87">
        <v>56954</v>
      </c>
      <c r="G39" s="87">
        <v>78440</v>
      </c>
    </row>
    <row r="40" spans="1:7" x14ac:dyDescent="0.25">
      <c r="A40" s="86">
        <v>42278</v>
      </c>
      <c r="B40" s="87">
        <v>240901</v>
      </c>
      <c r="C40" s="87">
        <v>72987</v>
      </c>
      <c r="D40" s="87">
        <v>28544</v>
      </c>
      <c r="E40" s="87">
        <v>113159</v>
      </c>
      <c r="F40" s="87">
        <v>55961</v>
      </c>
      <c r="G40" s="87">
        <v>78009</v>
      </c>
    </row>
    <row r="41" spans="1:7" x14ac:dyDescent="0.25">
      <c r="A41" s="86">
        <v>42370</v>
      </c>
      <c r="B41" s="87">
        <v>249448</v>
      </c>
      <c r="C41" s="87">
        <v>77916</v>
      </c>
      <c r="D41" s="87">
        <v>31426</v>
      </c>
      <c r="E41" s="87">
        <v>113328</v>
      </c>
      <c r="F41" s="87">
        <v>60606</v>
      </c>
      <c r="G41" s="87">
        <v>84917</v>
      </c>
    </row>
    <row r="42" spans="1:7" x14ac:dyDescent="0.25">
      <c r="A42" s="86">
        <v>42461</v>
      </c>
      <c r="B42" s="87">
        <v>255586</v>
      </c>
      <c r="C42" s="87">
        <v>82177</v>
      </c>
      <c r="D42" s="87">
        <v>32584</v>
      </c>
      <c r="E42" s="87">
        <v>118869</v>
      </c>
      <c r="F42" s="87">
        <v>60039</v>
      </c>
      <c r="G42" s="87">
        <v>91027</v>
      </c>
    </row>
    <row r="43" spans="1:7" x14ac:dyDescent="0.25">
      <c r="A43" s="86">
        <v>42552</v>
      </c>
      <c r="B43" s="87">
        <v>249846</v>
      </c>
      <c r="C43" s="87">
        <v>80823</v>
      </c>
      <c r="D43" s="87">
        <v>29500</v>
      </c>
      <c r="E43" s="87">
        <v>113124</v>
      </c>
      <c r="F43" s="87">
        <v>51358</v>
      </c>
      <c r="G43" s="87">
        <v>93858</v>
      </c>
    </row>
    <row r="44" spans="1:7" x14ac:dyDescent="0.25">
      <c r="A44" s="86">
        <v>42644</v>
      </c>
      <c r="B44" s="87">
        <v>270265</v>
      </c>
      <c r="C44" s="87">
        <v>82420</v>
      </c>
      <c r="D44" s="87">
        <v>31005</v>
      </c>
      <c r="E44" s="87">
        <v>112719</v>
      </c>
      <c r="F44" s="87">
        <v>50178</v>
      </c>
      <c r="G44" s="87">
        <v>94862</v>
      </c>
    </row>
    <row r="45" spans="1:7" x14ac:dyDescent="0.25">
      <c r="A45" s="86">
        <v>42736</v>
      </c>
      <c r="B45" s="87">
        <v>301841</v>
      </c>
      <c r="C45" s="87">
        <v>94619</v>
      </c>
      <c r="D45" s="87">
        <v>29592</v>
      </c>
      <c r="E45" s="87">
        <v>125771</v>
      </c>
      <c r="F45" s="87">
        <v>62690</v>
      </c>
      <c r="G45" s="87">
        <v>116705</v>
      </c>
    </row>
    <row r="46" spans="1:7" x14ac:dyDescent="0.25">
      <c r="A46" s="86">
        <v>42826</v>
      </c>
      <c r="B46" s="87">
        <v>320818</v>
      </c>
      <c r="C46" s="87">
        <v>98843</v>
      </c>
      <c r="D46" s="87">
        <v>29342</v>
      </c>
      <c r="E46" s="87">
        <v>126085</v>
      </c>
      <c r="F46" s="87">
        <v>62294</v>
      </c>
      <c r="G46" s="87">
        <v>122606</v>
      </c>
    </row>
    <row r="47" spans="1:7" x14ac:dyDescent="0.25">
      <c r="A47" s="86">
        <v>42917</v>
      </c>
      <c r="B47" s="87">
        <v>326450</v>
      </c>
      <c r="C47" s="87">
        <v>99897</v>
      </c>
      <c r="D47" s="87">
        <v>27930</v>
      </c>
      <c r="E47" s="87">
        <v>128395</v>
      </c>
      <c r="F47" s="87">
        <v>62841</v>
      </c>
      <c r="G47" s="87">
        <v>127118</v>
      </c>
    </row>
    <row r="48" spans="1:7" x14ac:dyDescent="0.25">
      <c r="A48" s="86">
        <v>43009</v>
      </c>
      <c r="B48" s="87">
        <v>343629</v>
      </c>
      <c r="C48" s="87">
        <v>101793</v>
      </c>
      <c r="D48" s="87">
        <v>27744</v>
      </c>
      <c r="E48" s="87">
        <v>131082</v>
      </c>
      <c r="F48" s="87">
        <v>64735</v>
      </c>
      <c r="G48" s="87">
        <v>134847</v>
      </c>
    </row>
    <row r="49" spans="1:15" x14ac:dyDescent="0.25">
      <c r="A49" s="86">
        <v>43101</v>
      </c>
      <c r="B49" s="87">
        <v>362383</v>
      </c>
      <c r="C49" s="87">
        <v>106100</v>
      </c>
      <c r="D49" s="87">
        <v>26451</v>
      </c>
      <c r="E49" s="87">
        <v>135997</v>
      </c>
      <c r="F49" s="87">
        <v>61344</v>
      </c>
      <c r="G49" s="87">
        <v>143316</v>
      </c>
    </row>
    <row r="50" spans="1:15" x14ac:dyDescent="0.25">
      <c r="A50" s="86">
        <v>43191</v>
      </c>
      <c r="B50" s="87">
        <v>370965</v>
      </c>
      <c r="C50" s="87">
        <v>104676</v>
      </c>
      <c r="D50" s="87">
        <v>26009</v>
      </c>
      <c r="E50" s="87">
        <v>135381</v>
      </c>
      <c r="F50" s="87">
        <v>59500</v>
      </c>
      <c r="G50" s="87">
        <v>144778</v>
      </c>
    </row>
    <row r="51" spans="1:15" x14ac:dyDescent="0.25">
      <c r="A51" s="86">
        <v>43282</v>
      </c>
      <c r="B51" s="87">
        <v>389167</v>
      </c>
      <c r="C51" s="87">
        <v>108937</v>
      </c>
      <c r="D51" s="87">
        <v>28458</v>
      </c>
      <c r="E51" s="87">
        <v>136736</v>
      </c>
      <c r="F51" s="87">
        <v>64253</v>
      </c>
      <c r="G51" s="87">
        <v>148341</v>
      </c>
    </row>
    <row r="52" spans="1:15" x14ac:dyDescent="0.25">
      <c r="A52" s="86">
        <v>43374</v>
      </c>
      <c r="B52" s="87">
        <v>387454</v>
      </c>
      <c r="C52" s="87">
        <v>113225</v>
      </c>
      <c r="D52" s="87">
        <v>29930</v>
      </c>
      <c r="E52" s="87">
        <v>144520</v>
      </c>
      <c r="F52" s="87">
        <v>68170</v>
      </c>
      <c r="G52" s="87">
        <v>158712</v>
      </c>
    </row>
    <row r="53" spans="1:15" x14ac:dyDescent="0.25">
      <c r="A53" s="86">
        <v>43466</v>
      </c>
      <c r="B53" s="87">
        <v>378047</v>
      </c>
      <c r="C53" s="87">
        <v>105482</v>
      </c>
      <c r="D53" s="87">
        <v>25671</v>
      </c>
      <c r="E53" s="87">
        <v>142100</v>
      </c>
      <c r="F53" s="87">
        <v>53313</v>
      </c>
      <c r="G53" s="87">
        <v>159054</v>
      </c>
      <c r="I53" s="79"/>
    </row>
    <row r="54" spans="1:15" x14ac:dyDescent="0.25">
      <c r="A54" s="86">
        <v>43556</v>
      </c>
      <c r="B54" s="87">
        <v>380596</v>
      </c>
      <c r="C54" s="87">
        <v>108065</v>
      </c>
      <c r="D54" s="87">
        <v>26366</v>
      </c>
      <c r="E54" s="87">
        <v>140699</v>
      </c>
      <c r="F54" s="87">
        <v>57733</v>
      </c>
      <c r="G54" s="87">
        <v>167006</v>
      </c>
      <c r="I54" s="79"/>
    </row>
    <row r="55" spans="1:15" x14ac:dyDescent="0.25">
      <c r="A55" s="86">
        <v>43647</v>
      </c>
      <c r="B55" s="87">
        <v>397086</v>
      </c>
      <c r="C55" s="87">
        <v>112361</v>
      </c>
      <c r="D55" s="87">
        <v>26572</v>
      </c>
      <c r="E55" s="87">
        <v>146165</v>
      </c>
      <c r="F55" s="87">
        <v>59625</v>
      </c>
      <c r="G55" s="87">
        <v>176204</v>
      </c>
      <c r="I55" s="79"/>
      <c r="J55" s="80"/>
    </row>
    <row r="56" spans="1:15" x14ac:dyDescent="0.25">
      <c r="A56" s="86">
        <v>43739</v>
      </c>
      <c r="B56" s="87">
        <v>389913</v>
      </c>
      <c r="C56" s="87">
        <v>113556</v>
      </c>
      <c r="D56" s="87">
        <v>28201</v>
      </c>
      <c r="E56" s="87">
        <v>150661</v>
      </c>
      <c r="F56" s="87">
        <v>57093</v>
      </c>
      <c r="G56" s="87">
        <v>190036</v>
      </c>
      <c r="I56" s="79"/>
      <c r="J56" s="80"/>
    </row>
    <row r="57" spans="1:15" x14ac:dyDescent="0.25">
      <c r="A57" s="86">
        <v>43831</v>
      </c>
      <c r="B57" s="87">
        <v>386317</v>
      </c>
      <c r="C57" s="87">
        <v>110301</v>
      </c>
      <c r="D57" s="87">
        <v>30830</v>
      </c>
      <c r="E57" s="87">
        <v>144566</v>
      </c>
      <c r="F57" s="87">
        <v>57766</v>
      </c>
      <c r="G57" s="87">
        <v>183577</v>
      </c>
      <c r="I57" s="79"/>
      <c r="J57" s="80"/>
    </row>
    <row r="58" spans="1:15" x14ac:dyDescent="0.25">
      <c r="A58" s="86">
        <v>43922</v>
      </c>
      <c r="B58" s="87">
        <v>241179</v>
      </c>
      <c r="C58" s="87">
        <v>69119</v>
      </c>
      <c r="D58" s="87">
        <v>26269</v>
      </c>
      <c r="E58" s="87">
        <v>95851</v>
      </c>
      <c r="F58" s="87">
        <v>56051</v>
      </c>
      <c r="G58" s="87">
        <v>94968</v>
      </c>
      <c r="I58" s="79"/>
      <c r="J58" s="80"/>
    </row>
    <row r="59" spans="1:15" x14ac:dyDescent="0.25">
      <c r="A59" s="86">
        <v>44013</v>
      </c>
      <c r="B59" s="87">
        <v>334604</v>
      </c>
      <c r="C59" s="87">
        <v>128820</v>
      </c>
      <c r="D59" s="87">
        <v>36719</v>
      </c>
      <c r="E59" s="87">
        <v>140380</v>
      </c>
      <c r="F59" s="87">
        <v>61560</v>
      </c>
      <c r="G59" s="87">
        <v>153966</v>
      </c>
      <c r="I59" s="79"/>
      <c r="J59" s="80"/>
    </row>
    <row r="60" spans="1:15" x14ac:dyDescent="0.25">
      <c r="A60" s="86">
        <v>44105</v>
      </c>
      <c r="B60" s="87">
        <v>308174</v>
      </c>
      <c r="C60" s="87">
        <v>120056</v>
      </c>
      <c r="D60" s="87">
        <v>32305</v>
      </c>
      <c r="E60" s="87">
        <v>138853</v>
      </c>
      <c r="F60" s="87">
        <v>62053</v>
      </c>
      <c r="G60" s="87">
        <v>138593</v>
      </c>
      <c r="I60" s="79"/>
      <c r="J60" s="80"/>
      <c r="K60" s="79"/>
      <c r="L60" s="79"/>
      <c r="M60" s="79"/>
      <c r="N60" s="79"/>
      <c r="O60" s="79"/>
    </row>
    <row r="61" spans="1:15" x14ac:dyDescent="0.25">
      <c r="A61" s="86">
        <v>44197</v>
      </c>
      <c r="B61" s="87">
        <v>315040</v>
      </c>
      <c r="C61" s="87">
        <v>104728</v>
      </c>
      <c r="D61" s="87">
        <v>32113</v>
      </c>
      <c r="E61" s="87">
        <v>130701</v>
      </c>
      <c r="F61" s="87">
        <v>64230</v>
      </c>
      <c r="G61" s="87">
        <v>124208</v>
      </c>
      <c r="I61" s="79"/>
      <c r="J61" s="80"/>
      <c r="K61" s="79"/>
      <c r="L61" s="79"/>
      <c r="M61" s="79"/>
      <c r="N61" s="79"/>
      <c r="O61" s="79"/>
    </row>
    <row r="62" spans="1:15" x14ac:dyDescent="0.25">
      <c r="A62" s="86">
        <v>44287</v>
      </c>
      <c r="B62" s="87">
        <v>380615</v>
      </c>
      <c r="C62" s="87">
        <v>113142</v>
      </c>
      <c r="D62" s="87">
        <v>27851</v>
      </c>
      <c r="E62" s="87">
        <v>130127</v>
      </c>
      <c r="F62" s="87">
        <v>59811</v>
      </c>
      <c r="G62" s="87">
        <v>158077</v>
      </c>
    </row>
    <row r="63" spans="1:15" x14ac:dyDescent="0.25">
      <c r="A63" s="86">
        <v>44378</v>
      </c>
      <c r="B63" s="87">
        <v>445001</v>
      </c>
      <c r="C63" s="87">
        <v>121167</v>
      </c>
      <c r="D63" s="87">
        <v>28216</v>
      </c>
      <c r="E63" s="87">
        <v>144026</v>
      </c>
      <c r="F63" s="87">
        <v>63631</v>
      </c>
      <c r="G63" s="87">
        <v>198476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Tableau 1</vt:lpstr>
      <vt:lpstr>Tableau 2</vt:lpstr>
      <vt:lpstr>Tableau 3</vt:lpstr>
      <vt:lpstr>Graphique 1</vt:lpstr>
      <vt:lpstr>Graphique 2</vt:lpstr>
      <vt:lpstr>Graphique 3</vt:lpstr>
      <vt:lpstr>Graphique 4</vt:lpstr>
      <vt:lpstr>Graphique 5</vt:lpstr>
      <vt:lpstr>Graphique A</vt:lpstr>
      <vt:lpstr>Focus - Graphique 1A</vt:lpstr>
      <vt:lpstr>Focus - Graphique 2A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KESAEV, Elda (DARES)</cp:lastModifiedBy>
  <dcterms:created xsi:type="dcterms:W3CDTF">2020-05-27T14:23:36Z</dcterms:created>
  <dcterms:modified xsi:type="dcterms:W3CDTF">2022-02-03T10:09:07Z</dcterms:modified>
</cp:coreProperties>
</file>