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2022\2022 -   DR Contrats aidés 2021\"/>
    </mc:Choice>
  </mc:AlternateContent>
  <bookViews>
    <workbookView xWindow="0" yWindow="720" windowWidth="14130" windowHeight="6300" tabRatio="848"/>
  </bookViews>
  <sheets>
    <sheet name="Lisez-moi" sheetId="17" r:id="rId1"/>
    <sheet name="Graphique 1" sheetId="2" r:id="rId2"/>
    <sheet name="Graphique A" sheetId="30" r:id="rId3"/>
    <sheet name="Graphique B" sheetId="44" r:id="rId4"/>
    <sheet name="Graphique 2" sheetId="38" r:id="rId5"/>
    <sheet name="Tableau 1" sheetId="5" r:id="rId6"/>
    <sheet name="Graphique 3" sheetId="41" r:id="rId7"/>
    <sheet name="Tableau 2" sheetId="37" r:id="rId8"/>
    <sheet name="Tableau A" sheetId="6" r:id="rId9"/>
    <sheet name="Tableau 3" sheetId="8" r:id="rId10"/>
    <sheet name="Tableau B" sheetId="29" r:id="rId11"/>
    <sheet name="Tableau C" sheetId="32" r:id="rId12"/>
  </sheets>
  <externalReferences>
    <externalReference r:id="rId13"/>
  </externalReferences>
  <definedNames>
    <definedName name="_TAB1" localSheetId="2">#REF!</definedName>
    <definedName name="_TAB1" localSheetId="3">#REF!</definedName>
    <definedName name="_TAB1" localSheetId="7">#REF!</definedName>
    <definedName name="_TAB1" localSheetId="10">#REF!</definedName>
    <definedName name="_TAB1">#REF!</definedName>
    <definedName name="env_0">[1]prevision!$E$5</definedName>
    <definedName name="env_1">[1]prevision!$E$6</definedName>
    <definedName name="env_2">[1]prevision!$E$7</definedName>
    <definedName name="env_3">[1]prevision!$E$8</definedName>
    <definedName name="env_4">[1]prevision!$E$9</definedName>
    <definedName name="env_5">[1]prevision!$E$10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38" l="1"/>
  <c r="A15" i="44" l="1"/>
  <c r="A15" i="2" l="1"/>
  <c r="A14" i="8"/>
  <c r="A11" i="32" l="1"/>
  <c r="A19" i="29"/>
  <c r="A29" i="5"/>
  <c r="B13" i="37"/>
  <c r="B14" i="37" s="1"/>
  <c r="B25" i="37"/>
  <c r="B26" i="37" s="1"/>
  <c r="A15" i="30"/>
  <c r="A28" i="37"/>
  <c r="A18" i="41"/>
  <c r="A13" i="6" l="1"/>
  <c r="F7" i="38" l="1"/>
  <c r="E7" i="38"/>
  <c r="D7" i="38"/>
  <c r="C7" i="38"/>
  <c r="B7" i="38"/>
</calcChain>
</file>

<file path=xl/sharedStrings.xml><?xml version="1.0" encoding="utf-8"?>
<sst xmlns="http://schemas.openxmlformats.org/spreadsheetml/2006/main" count="197" uniqueCount="145">
  <si>
    <t>CUI-CIE</t>
  </si>
  <si>
    <t>Ensemble</t>
  </si>
  <si>
    <t>Source : Agence de services et de paiement (ASP) ; traitement Dares.</t>
  </si>
  <si>
    <t>En %</t>
  </si>
  <si>
    <t>Sexe</t>
  </si>
  <si>
    <t>Homme</t>
  </si>
  <si>
    <t>Femme</t>
  </si>
  <si>
    <t>Âge</t>
  </si>
  <si>
    <t>Moins de 26 ans</t>
  </si>
  <si>
    <t>De 26 à 49 ans</t>
  </si>
  <si>
    <t>50 ans ou plus</t>
  </si>
  <si>
    <t>Niveau CAP-BEP avec diplôme</t>
  </si>
  <si>
    <t>Niveau Baccalauréat avec ou sans diplôme</t>
  </si>
  <si>
    <t>Supérieur au Baccalauréat</t>
  </si>
  <si>
    <t>Non-inscrit</t>
  </si>
  <si>
    <t>Moins de 6 mois</t>
  </si>
  <si>
    <t>De 6 à 11 mois</t>
  </si>
  <si>
    <t>De 12 à 23 mois</t>
  </si>
  <si>
    <t>24 mois ou plus</t>
  </si>
  <si>
    <t>Bénéficiaire d'un minimum social</t>
  </si>
  <si>
    <t>Commune et EPCI*</t>
  </si>
  <si>
    <t>Région et département</t>
  </si>
  <si>
    <t>Association, fondation</t>
  </si>
  <si>
    <t>Établissement public d'enseignement</t>
  </si>
  <si>
    <t>Établissement sanitaire public</t>
  </si>
  <si>
    <t>Autre établissement public</t>
  </si>
  <si>
    <t>Autre personne morale</t>
  </si>
  <si>
    <t>Actions d'accompagnement social</t>
  </si>
  <si>
    <t>Actions d'accompagnement professionnel</t>
  </si>
  <si>
    <t>Remobilisation vers l'emploi</t>
  </si>
  <si>
    <t>Aide à la prise de poste</t>
  </si>
  <si>
    <t>Aide à la recherche d'emploi</t>
  </si>
  <si>
    <t>Autre</t>
  </si>
  <si>
    <t>Actions de formation</t>
  </si>
  <si>
    <t>Adaptation au poste de travail</t>
  </si>
  <si>
    <t>Remise à niveau</t>
  </si>
  <si>
    <t>Préqualification</t>
  </si>
  <si>
    <t>Formation qualifiante</t>
  </si>
  <si>
    <t>Données</t>
  </si>
  <si>
    <t>Définitions</t>
  </si>
  <si>
    <t>Sources</t>
  </si>
  <si>
    <t>Champ</t>
  </si>
  <si>
    <t>Contenu des onglets</t>
  </si>
  <si>
    <t xml:space="preserve">Contact </t>
  </si>
  <si>
    <t>* EPCI : établissement public de coopération intercommunale.</t>
  </si>
  <si>
    <t>France (sauf mention contraire). Cet ensemble comprend la France métropolitaine ainsi que les départements et régions d’outre-mer (Drom), y compris Mayotte.</t>
  </si>
  <si>
    <t>Acquisition de nouvelles compétences</t>
  </si>
  <si>
    <t>Personnes en situation de handicap</t>
  </si>
  <si>
    <t>Cap emploi</t>
  </si>
  <si>
    <t>Pôle emploi</t>
  </si>
  <si>
    <t>Mission locale</t>
  </si>
  <si>
    <t>Les Cap emploi sont des organismes en charge de l’accompagnement et du maintien dans l’emploi des personnes en situation de handicap.</t>
  </si>
  <si>
    <t>Nettoyage de locaux</t>
  </si>
  <si>
    <t>Assistance auprès d'enfants</t>
  </si>
  <si>
    <t>Animation de loisirs auprès d'enfants ou d'adolescents</t>
  </si>
  <si>
    <t>Personnel polyvalent des services hospitaliers</t>
  </si>
  <si>
    <t>Maintenance des bâtiments et des locaux</t>
  </si>
  <si>
    <t>Entretien des espaces verts</t>
  </si>
  <si>
    <t>Personnel polyvalent en restauration</t>
  </si>
  <si>
    <t>Secrétariat</t>
  </si>
  <si>
    <t>Accueil et renseignements</t>
  </si>
  <si>
    <t>Autres métiers</t>
  </si>
  <si>
    <t>Élaboration du projet professionnel et appui à sa réalisation</t>
  </si>
  <si>
    <t>Évaluation des capacités et des compétences</t>
  </si>
  <si>
    <t>PEC</t>
  </si>
  <si>
    <t>Année</t>
  </si>
  <si>
    <t>Personnel de cuisine</t>
  </si>
  <si>
    <t>Mise en rayon libre-service</t>
  </si>
  <si>
    <t>Service en restauration</t>
  </si>
  <si>
    <t>Vente en alimentation</t>
  </si>
  <si>
    <t>Magasinage et préparation de commandes</t>
  </si>
  <si>
    <t>Conduite et livraison par tournées sur courte distance</t>
  </si>
  <si>
    <t>Mécanique automobile</t>
  </si>
  <si>
    <t>Téléconseil et télévente</t>
  </si>
  <si>
    <t>Hébergement et restauration</t>
  </si>
  <si>
    <t>Commerce ; réparation d'automobiles et de motocycles</t>
  </si>
  <si>
    <t>Industrie manufacturière</t>
  </si>
  <si>
    <t>Construction</t>
  </si>
  <si>
    <t>Activités de services administratifs et de soutien</t>
  </si>
  <si>
    <t>Activités spécialisées, scientifiques et techniques</t>
  </si>
  <si>
    <t>Transports et entreposage</t>
  </si>
  <si>
    <t>Santé humaine et action sociale</t>
  </si>
  <si>
    <t>Autres activités de services</t>
  </si>
  <si>
    <t>Autres activités</t>
  </si>
  <si>
    <t>Information et communication</t>
  </si>
  <si>
    <t>Agriculture, sylviculture et pêche</t>
  </si>
  <si>
    <t>Arts, spectacles et activités récréatives</t>
  </si>
  <si>
    <t>Ces données présentent des séries d'indicateurs relatifs aux parcours emploi compétences (PEC) et aux contrats uniques d'insertion (CUI) : nombre de bénéficiaires, caractéristiques des bénéficiaires embauchés en convention initiale et en reconduction, de leurs contrats et de leurs employeurs.</t>
  </si>
  <si>
    <r>
      <t xml:space="preserve">Le contrat unique d'insertion est entré en vigueur en 2010. Il a pour objet de faciliter l’insertion professionnelle des personnes sans emploi rencontrant des difficultés sociales et professionnelles d’accès à l’emploi. Il se décline en </t>
    </r>
    <r>
      <rPr>
        <b/>
        <sz val="11"/>
        <color indexed="8"/>
        <rFont val="Calibri"/>
        <family val="2"/>
      </rPr>
      <t xml:space="preserve">contrat unique d'insertion-contrat d'accompagnement à l'emploi (CUI-CAE) </t>
    </r>
    <r>
      <rPr>
        <sz val="11"/>
        <color indexed="8"/>
        <rFont val="Calibri"/>
        <family val="2"/>
      </rPr>
      <t xml:space="preserve">dans le secteur non marchand et en </t>
    </r>
    <r>
      <rPr>
        <b/>
        <sz val="11"/>
        <color indexed="8"/>
        <rFont val="Calibri"/>
        <family val="2"/>
      </rPr>
      <t>contrat unique d'insertion-contrat initiative emploi (CUI-CIE)</t>
    </r>
    <r>
      <rPr>
        <sz val="11"/>
        <color indexed="8"/>
        <rFont val="Calibri"/>
        <family val="2"/>
      </rPr>
      <t xml:space="preserve"> dans le secteur marchand. Depuis janvier 2018, le </t>
    </r>
    <r>
      <rPr>
        <b/>
        <sz val="11"/>
        <color indexed="8"/>
        <rFont val="Calibri"/>
        <family val="2"/>
      </rPr>
      <t>parcours emploi compétences (PEC)</t>
    </r>
    <r>
      <rPr>
        <sz val="11"/>
        <color indexed="8"/>
        <rFont val="Calibri"/>
        <family val="2"/>
      </rPr>
      <t xml:space="preserve"> s’est substitué aux CUI-CAE dans le secteur non marchand, tout en étant prescrit dans le cadre juridique du CUI-CAE, avec obligation d’accompagnement et de formation.</t>
    </r>
  </si>
  <si>
    <r>
      <t>Les données sont issues des fichiers de l'</t>
    </r>
    <r>
      <rPr>
        <b/>
        <sz val="11"/>
        <rFont val="Calibri"/>
        <family val="2"/>
      </rPr>
      <t>Agence de services et de paiement,</t>
    </r>
    <r>
      <rPr>
        <sz val="11"/>
        <rFont val="Calibri"/>
        <family val="2"/>
      </rPr>
      <t xml:space="preserve"> en charge du versement des aides. La </t>
    </r>
    <r>
      <rPr>
        <b/>
        <sz val="11"/>
        <rFont val="Calibri"/>
        <family val="2"/>
      </rPr>
      <t>Dares</t>
    </r>
    <r>
      <rPr>
        <sz val="11"/>
        <rFont val="Calibri"/>
        <family val="2"/>
      </rPr>
      <t xml:space="preserve"> réalise la conversion de ces données en une base de données statistiques et les traitements permettant de réaliser cette étude.
Certaines données sont issues de l'enquête auprès des sortants de contrat aidé, réalisée par l'ASP.</t>
    </r>
  </si>
  <si>
    <t>Niveau d'études</t>
  </si>
  <si>
    <t xml:space="preserve">Inférieur au CAP-BEP </t>
  </si>
  <si>
    <t>CUI-CAE</t>
  </si>
  <si>
    <t>Non-marchand (CUI-CAE / PEC)</t>
  </si>
  <si>
    <t>Marchand (CUI-CIE)</t>
  </si>
  <si>
    <t>Graphique 2 - Part des jeunes de moins de 26 ans parmi les entrées en contrat aidé</t>
  </si>
  <si>
    <t xml:space="preserve">Champ : entrées (embauches initiales et reconductions) en </t>
  </si>
  <si>
    <t>Salariés entrés en PEC</t>
  </si>
  <si>
    <t>Type de contrat</t>
  </si>
  <si>
    <t>CDD de plus de 6 mois</t>
  </si>
  <si>
    <t>CDD de 6 mois ou moins</t>
  </si>
  <si>
    <t>CDI</t>
  </si>
  <si>
    <t>Résidant en Quartier prioritaire de la politique de la ville (QPV)</t>
  </si>
  <si>
    <t>Résidant en Zone de revitalisation rurale (ZRR)</t>
  </si>
  <si>
    <t>Résidant en Département et région d’outre-mer (Drom)</t>
  </si>
  <si>
    <t>Étranger</t>
  </si>
  <si>
    <t>Salariés entrés en CUI-CIE</t>
  </si>
  <si>
    <t>Poids du secteur</t>
  </si>
  <si>
    <t>Champ : entrées (embauches initiales et reconductions) en CUI-CIE de 2017 à 2021 ; France.</t>
  </si>
  <si>
    <t>Temps partiel</t>
  </si>
  <si>
    <t>Temps complet</t>
  </si>
  <si>
    <t>Ancienneté d'inscription à Pôle emploi à l'entrée en contrat aidé</t>
  </si>
  <si>
    <t>Champ : entrées (embauches initiales et reconductions) en PEC en 2020 et 2021 ; France.</t>
  </si>
  <si>
    <t>Graphique 3 - Entrées en CUI-CIE par secteur d'activité en 2021</t>
  </si>
  <si>
    <t>Conseil général</t>
  </si>
  <si>
    <t>Source : Agence de services et de paiement (ASP), traitements Dares.</t>
  </si>
  <si>
    <t>Graphique 1 - Entrées en contrat aidé entre 2011 et 2021</t>
  </si>
  <si>
    <t>Champ : entrées (embauches initiales et reconductions) des jeunes de moins</t>
  </si>
  <si>
    <t xml:space="preserve"> CUI-CIE (marchand)</t>
  </si>
  <si>
    <t>Champ : entrées (embauches initiales et reconductions) en CUI-CIE et en PEC en 2021 ; France.</t>
  </si>
  <si>
    <t>(*) : nomenclature du Répertoire opérationnel des métiers et des emplois (Rome) de Pôle emploi.</t>
  </si>
  <si>
    <t>Champ : entrées (embauches initiales et reconductions) en CUI-CIE et PEC en 2021 ; France.</t>
  </si>
  <si>
    <t>Champ : entrées (embauches initiales et reconductions) en CUI-CIE et PEC en 2021 ; France sauf pour les QPV pour lesquels l'information n'est disponible que sur le champ de la France métropolitaine.</t>
  </si>
  <si>
    <t>la fiche en ligne.</t>
  </si>
  <si>
    <t xml:space="preserve">Pour tout renseignement concernant nos statistiques, vous pouvez nous contacter via </t>
  </si>
  <si>
    <t xml:space="preserve">CUI-CAE (non marchand ) </t>
  </si>
  <si>
    <t>Durée moyenne du contrat (en mois) *</t>
  </si>
  <si>
    <t>* Durée moyenne de l’aide au contrat prévue lors de la signature de la convention initiale ou de reconduction.</t>
  </si>
  <si>
    <t>Quotité de travail</t>
  </si>
  <si>
    <t>Champ : entrées (embauches initiales et reconductions) en CUI-CIE (en 2020) et PEC (en 2020 et 2021) ; France.</t>
  </si>
  <si>
    <t xml:space="preserve">Tableau 3 - Type de contrat et quotité de travail des contrats aidés débutés en 2021 </t>
  </si>
  <si>
    <t xml:space="preserve">Tableau 1 - Caractéristiques des salariés ayant débuté un contrat aidé en 2021 </t>
  </si>
  <si>
    <t>PEC, CUI-CAE et CUI-CIE de 2011 à 2021 ; France.</t>
  </si>
  <si>
    <t>Champ : entrées (embauches initiales et reconductions) en CUI-CIE en 2021 ; France.</t>
  </si>
  <si>
    <t>de 26 ans en PEC, CUI-CAE et CUI-CIE de 2011 à 2021 ; France.</t>
  </si>
  <si>
    <t>Champ : bénéficiaires de PEC, CUI-CAE et CUI-CIE de 2011 à 2021 ; France.</t>
  </si>
  <si>
    <t>Tableau B - Actions d'accompagnement et de formation déclarées par les employeurs</t>
  </si>
  <si>
    <t>Tableau A - Nature des employeurs recourant aux parcours emploi compétences</t>
  </si>
  <si>
    <t>Graphique A - Nombre de personnes en contrat aidé en fin d'année entre 2011 et 2021</t>
  </si>
  <si>
    <t>Graphique B - Jeunes de moins de 26 ans entrés en contrat aidé entre 2011 et 2021</t>
  </si>
  <si>
    <t>En 2021, davantage de contrats aidés, notamment pour les jeunes dans le secteur marchand</t>
  </si>
  <si>
    <t>Tableau 2 - Principaux métiers* exercés par les salariés entrés en contrat aidé en 2021</t>
  </si>
  <si>
    <t>Tableau 2 - Principaux métiers exercés par les salariés entrés en contrat aidé en 2021</t>
  </si>
  <si>
    <t>Tableau C - Prescripteurs de contrat aidé</t>
  </si>
  <si>
    <t xml:space="preserve"> PEC (non marchand)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</si>
</sst>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0"/>
    <numFmt numFmtId="165" formatCode="0.0"/>
    <numFmt numFmtId="166" formatCode="0\ %"/>
    <numFmt numFmtId="167" formatCode="_-* #,##0.00_-;\-* #,##0.00_-;_-* \-??_-;_-@_-"/>
    <numFmt numFmtId="168" formatCode="_-* #,##0.00&quot; €&quot;_-;\-* #,##0.00&quot; €&quot;_-;_-* \-??&quot; €&quot;_-;_-@_-"/>
    <numFmt numFmtId="169" formatCode="_-* #,##0.00\ [$€-1]_-;\-* #,##0.00\ [$€-1]_-;_-* \-??\ [$€-1]_-"/>
    <numFmt numFmtId="170" formatCode="_-* #,##0.00\ _€_-;\-* #,##0.00\ _€_-;_-* \-??\ _€_-;_-@_-"/>
    <numFmt numFmtId="171" formatCode="0.0%"/>
  </numFmts>
  <fonts count="26"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1"/>
      <name val="Calibri"/>
      <family val="2"/>
    </font>
    <font>
      <sz val="8"/>
      <name val="Arial"/>
      <family val="2"/>
    </font>
    <font>
      <b/>
      <sz val="10"/>
      <name val="Arial"/>
      <family val="2"/>
    </font>
    <font>
      <sz val="10"/>
      <color indexed="60"/>
      <name val="Arial"/>
      <family val="2"/>
    </font>
    <font>
      <b/>
      <sz val="11"/>
      <color indexed="8"/>
      <name val="Calibri"/>
      <family val="2"/>
    </font>
    <font>
      <b/>
      <sz val="11"/>
      <name val="Calibri"/>
      <family val="2"/>
    </font>
    <font>
      <sz val="10"/>
      <name val="Arial"/>
      <family val="2"/>
    </font>
    <font>
      <sz val="10"/>
      <color theme="1"/>
      <name val="Calibri"/>
      <family val="2"/>
      <scheme val="minor"/>
    </font>
    <font>
      <u/>
      <sz val="10"/>
      <color indexed="30"/>
      <name val="Arial"/>
      <family val="2"/>
    </font>
    <font>
      <u/>
      <sz val="8"/>
      <color indexed="12"/>
      <name val="Arial"/>
      <family val="2"/>
    </font>
    <font>
      <sz val="11"/>
      <color indexed="12"/>
      <name val="Calibri"/>
      <family val="2"/>
    </font>
    <font>
      <b/>
      <sz val="11"/>
      <color theme="1"/>
      <name val="Calibri"/>
      <family val="2"/>
      <scheme val="minor"/>
    </font>
    <font>
      <sz val="11"/>
      <color theme="1"/>
      <name val="Arial"/>
      <family val="2"/>
    </font>
    <font>
      <sz val="10"/>
      <color theme="1"/>
      <name val="Arial"/>
      <family val="2"/>
    </font>
    <font>
      <b/>
      <sz val="10"/>
      <color rgb="FF404040"/>
      <name val="Arial"/>
      <family val="2"/>
    </font>
    <font>
      <b/>
      <sz val="11"/>
      <color theme="1"/>
      <name val="Arial"/>
      <family val="2"/>
    </font>
    <font>
      <sz val="10"/>
      <color rgb="FF404040"/>
      <name val="Arial"/>
      <family val="2"/>
    </font>
    <font>
      <b/>
      <sz val="10"/>
      <color theme="1"/>
      <name val="Arial"/>
      <family val="2"/>
    </font>
    <font>
      <i/>
      <sz val="10"/>
      <color theme="1"/>
      <name val="Arial"/>
      <family val="2"/>
    </font>
    <font>
      <b/>
      <sz val="10"/>
      <color rgb="FF000000"/>
      <name val="Arial"/>
      <family val="2"/>
    </font>
    <font>
      <sz val="10"/>
      <color rgb="FF000000"/>
      <name val="Arial"/>
      <family val="2"/>
    </font>
    <font>
      <b/>
      <sz val="10"/>
      <color theme="1"/>
      <name val="Calibri"/>
      <family val="2"/>
      <scheme val="minor"/>
    </font>
  </fonts>
  <fills count="9">
    <fill>
      <patternFill patternType="none"/>
    </fill>
    <fill>
      <patternFill patternType="gray125"/>
    </fill>
    <fill>
      <patternFill patternType="solid">
        <fgColor indexed="9"/>
        <bgColor indexed="26"/>
      </patternFill>
    </fill>
    <fill>
      <patternFill patternType="solid">
        <fgColor indexed="22"/>
        <bgColor indexed="46"/>
      </patternFill>
    </fill>
    <fill>
      <patternFill patternType="solid">
        <fgColor indexed="31"/>
        <bgColor indexed="42"/>
      </patternFill>
    </fill>
    <fill>
      <patternFill patternType="solid">
        <fgColor indexed="27"/>
        <bgColor indexed="41"/>
      </patternFill>
    </fill>
    <fill>
      <patternFill patternType="solid">
        <fgColor theme="0"/>
        <bgColor indexed="26"/>
      </patternFill>
    </fill>
    <fill>
      <patternFill patternType="solid">
        <fgColor theme="0"/>
        <bgColor indexed="64"/>
      </patternFill>
    </fill>
    <fill>
      <patternFill patternType="solid">
        <fgColor rgb="FFFFFFFF"/>
        <bgColor indexed="64"/>
      </patternFill>
    </fill>
  </fills>
  <borders count="50">
    <border>
      <left/>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style="thin">
        <color indexed="8"/>
      </top>
      <bottom/>
      <diagonal/>
    </border>
    <border>
      <left style="thin">
        <color indexed="8"/>
      </left>
      <right style="thin">
        <color indexed="8"/>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diagonal/>
    </border>
    <border>
      <left style="thin">
        <color indexed="64"/>
      </left>
      <right/>
      <top/>
      <bottom/>
      <diagonal/>
    </border>
    <border>
      <left style="thin">
        <color indexed="64"/>
      </left>
      <right style="thin">
        <color indexed="8"/>
      </right>
      <top/>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medium">
        <color indexed="64"/>
      </left>
      <right/>
      <top style="medium">
        <color indexed="64"/>
      </top>
      <bottom style="medium">
        <color indexed="64"/>
      </bottom>
      <diagonal/>
    </border>
    <border>
      <left/>
      <right style="thin">
        <color indexed="8"/>
      </right>
      <top style="thin">
        <color indexed="64"/>
      </top>
      <bottom style="thin">
        <color indexed="8"/>
      </bottom>
      <diagonal/>
    </border>
    <border>
      <left style="thin">
        <color indexed="8"/>
      </left>
      <right style="thin">
        <color indexed="8"/>
      </right>
      <top style="thin">
        <color indexed="8"/>
      </top>
      <bottom/>
      <diagonal/>
    </border>
    <border>
      <left style="thin">
        <color indexed="64"/>
      </left>
      <right style="thin">
        <color indexed="8"/>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rgb="FF000000"/>
      </left>
      <right/>
      <top/>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8"/>
      </left>
      <right/>
      <top/>
      <bottom/>
      <diagonal/>
    </border>
    <border>
      <left style="thin">
        <color indexed="64"/>
      </left>
      <right/>
      <top/>
      <bottom style="thin">
        <color indexed="64"/>
      </bottom>
      <diagonal/>
    </border>
    <border>
      <left style="medium">
        <color indexed="8"/>
      </left>
      <right style="medium">
        <color indexed="64"/>
      </right>
      <top/>
      <bottom/>
      <diagonal/>
    </border>
    <border>
      <left style="medium">
        <color indexed="8"/>
      </left>
      <right style="medium">
        <color indexed="64"/>
      </right>
      <top/>
      <bottom style="thin">
        <color indexed="8"/>
      </bottom>
      <diagonal/>
    </border>
    <border>
      <left style="medium">
        <color indexed="8"/>
      </left>
      <right style="medium">
        <color indexed="64"/>
      </right>
      <top style="thin">
        <color indexed="8"/>
      </top>
      <bottom/>
      <diagonal/>
    </border>
    <border>
      <left style="medium">
        <color indexed="8"/>
      </left>
      <right style="medium">
        <color indexed="64"/>
      </right>
      <top style="thin">
        <color indexed="8"/>
      </top>
      <bottom style="thin">
        <color indexed="8"/>
      </bottom>
      <diagonal/>
    </border>
    <border>
      <left style="medium">
        <color indexed="8"/>
      </left>
      <right style="medium">
        <color indexed="64"/>
      </right>
      <top style="medium">
        <color indexed="8"/>
      </top>
      <bottom style="medium">
        <color indexed="64"/>
      </bottom>
      <diagonal/>
    </border>
    <border>
      <left style="medium">
        <color indexed="64"/>
      </left>
      <right/>
      <top style="medium">
        <color indexed="64"/>
      </top>
      <bottom/>
      <diagonal/>
    </border>
    <border>
      <left style="medium">
        <color indexed="8"/>
      </left>
      <right style="medium">
        <color indexed="64"/>
      </right>
      <top style="medium">
        <color indexed="64"/>
      </top>
      <bottom/>
      <diagonal/>
    </border>
    <border>
      <left style="medium">
        <color indexed="64"/>
      </left>
      <right/>
      <top/>
      <bottom/>
      <diagonal/>
    </border>
    <border>
      <left style="medium">
        <color indexed="64"/>
      </left>
      <right/>
      <top style="thin">
        <color indexed="8"/>
      </top>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top style="medium">
        <color indexed="8"/>
      </top>
      <bottom style="medium">
        <color indexed="64"/>
      </bottom>
      <diagonal/>
    </border>
    <border>
      <left style="thin">
        <color indexed="8"/>
      </left>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s>
  <cellStyleXfs count="25">
    <xf numFmtId="0" fontId="0" fillId="0" borderId="0"/>
    <xf numFmtId="0" fontId="2" fillId="0" borderId="0"/>
    <xf numFmtId="0" fontId="3" fillId="0" borderId="0"/>
    <xf numFmtId="0" fontId="3" fillId="0" borderId="0"/>
    <xf numFmtId="167" fontId="10" fillId="0" borderId="0" applyFill="0" applyBorder="0" applyAlignment="0" applyProtection="0"/>
    <xf numFmtId="166" fontId="10" fillId="0" borderId="0" applyFill="0" applyBorder="0" applyAlignment="0" applyProtection="0"/>
    <xf numFmtId="0" fontId="12" fillId="0" borderId="0" applyNumberFormat="0" applyFill="0" applyBorder="0" applyAlignment="0" applyProtection="0"/>
    <xf numFmtId="0" fontId="2" fillId="0" borderId="0"/>
    <xf numFmtId="0" fontId="10" fillId="0" borderId="0"/>
    <xf numFmtId="168" fontId="10" fillId="0" borderId="0" applyFill="0" applyBorder="0" applyAlignment="0" applyProtection="0"/>
    <xf numFmtId="169" fontId="2" fillId="0" borderId="0" applyFill="0" applyBorder="0" applyAlignment="0" applyProtection="0"/>
    <xf numFmtId="168" fontId="10" fillId="0" borderId="0" applyFill="0" applyBorder="0" applyAlignment="0" applyProtection="0"/>
    <xf numFmtId="168" fontId="10" fillId="0" borderId="0" applyFill="0" applyBorder="0" applyAlignment="0" applyProtection="0"/>
    <xf numFmtId="168" fontId="10" fillId="0" borderId="0" applyFill="0" applyBorder="0" applyAlignment="0" applyProtection="0"/>
    <xf numFmtId="170" fontId="10" fillId="0" borderId="0" applyFill="0" applyBorder="0" applyAlignment="0" applyProtection="0"/>
    <xf numFmtId="167" fontId="10" fillId="0" borderId="0" applyFill="0" applyBorder="0" applyAlignment="0" applyProtection="0"/>
    <xf numFmtId="170" fontId="10" fillId="0" borderId="0" applyFill="0" applyBorder="0" applyAlignment="0" applyProtection="0"/>
    <xf numFmtId="167" fontId="10" fillId="0" borderId="0" applyFill="0" applyBorder="0" applyAlignment="0" applyProtection="0"/>
    <xf numFmtId="167" fontId="10" fillId="0" borderId="0" applyFill="0" applyBorder="0" applyAlignment="0" applyProtection="0"/>
    <xf numFmtId="0" fontId="2" fillId="0" borderId="0"/>
    <xf numFmtId="0" fontId="2" fillId="0" borderId="0"/>
    <xf numFmtId="0" fontId="2" fillId="0" borderId="0"/>
    <xf numFmtId="166" fontId="10" fillId="0" borderId="0" applyFill="0" applyBorder="0" applyAlignment="0" applyProtection="0"/>
    <xf numFmtId="166" fontId="10" fillId="0" borderId="0" applyFill="0" applyBorder="0" applyAlignment="0" applyProtection="0"/>
    <xf numFmtId="43" fontId="1" fillId="0" borderId="0" applyFont="0" applyFill="0" applyBorder="0" applyAlignment="0" applyProtection="0"/>
  </cellStyleXfs>
  <cellXfs count="201">
    <xf numFmtId="0" fontId="0" fillId="0" borderId="0" xfId="0"/>
    <xf numFmtId="0" fontId="0" fillId="2" borderId="0" xfId="0" applyFill="1"/>
    <xf numFmtId="0" fontId="11" fillId="0" borderId="0" xfId="0" applyFont="1"/>
    <xf numFmtId="0" fontId="13" fillId="2" borderId="0" xfId="6" applyNumberFormat="1" applyFont="1" applyFill="1" applyBorder="1" applyAlignment="1" applyProtection="1">
      <alignment vertical="center" wrapText="1"/>
    </xf>
    <xf numFmtId="0" fontId="5" fillId="2" borderId="0" xfId="7" applyFont="1" applyFill="1" applyAlignment="1">
      <alignment vertical="center" wrapText="1"/>
    </xf>
    <xf numFmtId="0" fontId="5" fillId="2" borderId="0" xfId="7" applyFont="1" applyFill="1" applyBorder="1" applyAlignment="1">
      <alignment vertical="center" wrapText="1"/>
    </xf>
    <xf numFmtId="0" fontId="4" fillId="2" borderId="0" xfId="2" applyFont="1" applyFill="1" applyBorder="1"/>
    <xf numFmtId="0" fontId="4" fillId="2" borderId="0" xfId="2" applyFont="1" applyFill="1"/>
    <xf numFmtId="0" fontId="14" fillId="5" borderId="0" xfId="6" applyNumberFormat="1" applyFont="1" applyFill="1" applyBorder="1" applyAlignment="1" applyProtection="1"/>
    <xf numFmtId="0" fontId="0" fillId="0" borderId="0" xfId="0" applyAlignment="1">
      <alignment vertical="center"/>
    </xf>
    <xf numFmtId="0" fontId="6" fillId="0" borderId="0" xfId="0" applyFont="1"/>
    <xf numFmtId="0" fontId="15" fillId="0" borderId="0" xfId="0" applyFont="1"/>
    <xf numFmtId="0" fontId="6" fillId="2" borderId="0" xfId="0" applyFont="1" applyFill="1"/>
    <xf numFmtId="0" fontId="12" fillId="5" borderId="0" xfId="6" applyNumberFormat="1" applyFill="1" applyBorder="1" applyAlignment="1" applyProtection="1"/>
    <xf numFmtId="0" fontId="0" fillId="0" borderId="0" xfId="0" applyFill="1"/>
    <xf numFmtId="0" fontId="0" fillId="7" borderId="0" xfId="0" applyFill="1"/>
    <xf numFmtId="0" fontId="12" fillId="7" borderId="0" xfId="6" applyNumberFormat="1" applyFill="1" applyBorder="1" applyAlignment="1" applyProtection="1">
      <alignment horizontal="left" vertical="center" wrapText="1"/>
    </xf>
    <xf numFmtId="0" fontId="15" fillId="7" borderId="0" xfId="0" applyFont="1" applyFill="1"/>
    <xf numFmtId="0" fontId="15" fillId="0" borderId="0" xfId="0" applyFont="1" applyFill="1"/>
    <xf numFmtId="0" fontId="6" fillId="7" borderId="0" xfId="0" applyFont="1" applyFill="1"/>
    <xf numFmtId="0" fontId="0" fillId="6" borderId="0" xfId="0" applyFill="1"/>
    <xf numFmtId="0" fontId="0" fillId="7" borderId="0" xfId="0" applyFont="1" applyFill="1"/>
    <xf numFmtId="0" fontId="17" fillId="6" borderId="0" xfId="0" applyFont="1" applyFill="1"/>
    <xf numFmtId="0" fontId="0" fillId="7" borderId="0" xfId="0" applyFill="1" applyAlignment="1">
      <alignment horizontal="right" vertical="center"/>
    </xf>
    <xf numFmtId="0" fontId="18" fillId="0" borderId="0" xfId="0" applyFont="1" applyAlignment="1">
      <alignment horizontal="left" vertical="center"/>
    </xf>
    <xf numFmtId="0" fontId="16" fillId="0" borderId="0" xfId="0" applyFont="1" applyFill="1"/>
    <xf numFmtId="165" fontId="16" fillId="0" borderId="0" xfId="0" applyNumberFormat="1" applyFont="1" applyFill="1" applyBorder="1"/>
    <xf numFmtId="0" fontId="16" fillId="0" borderId="0" xfId="0" applyFont="1" applyFill="1" applyBorder="1"/>
    <xf numFmtId="0" fontId="21" fillId="7" borderId="5" xfId="0" applyFont="1" applyFill="1" applyBorder="1" applyAlignment="1">
      <alignment vertical="center"/>
    </xf>
    <xf numFmtId="0" fontId="2" fillId="2" borderId="15" xfId="0" applyFont="1" applyFill="1" applyBorder="1"/>
    <xf numFmtId="0" fontId="2" fillId="2" borderId="17" xfId="0" applyFont="1" applyFill="1" applyBorder="1"/>
    <xf numFmtId="0" fontId="6" fillId="2" borderId="22" xfId="0" applyFont="1" applyFill="1" applyBorder="1" applyAlignment="1">
      <alignment horizontal="center" vertical="center" wrapText="1"/>
    </xf>
    <xf numFmtId="0" fontId="2" fillId="2" borderId="24" xfId="0" applyFont="1" applyFill="1" applyBorder="1"/>
    <xf numFmtId="0" fontId="0" fillId="0" borderId="0" xfId="0" applyAlignment="1"/>
    <xf numFmtId="171" fontId="2" fillId="2" borderId="23" xfId="0" applyNumberFormat="1" applyFont="1" applyFill="1" applyBorder="1" applyAlignment="1">
      <alignment horizontal="center"/>
    </xf>
    <xf numFmtId="171" fontId="2" fillId="2" borderId="19" xfId="0" applyNumberFormat="1" applyFont="1" applyFill="1" applyBorder="1" applyAlignment="1">
      <alignment horizontal="center"/>
    </xf>
    <xf numFmtId="171" fontId="2" fillId="2" borderId="20" xfId="0" applyNumberFormat="1" applyFont="1" applyFill="1" applyBorder="1" applyAlignment="1">
      <alignment horizontal="center"/>
    </xf>
    <xf numFmtId="0" fontId="0" fillId="0" borderId="0" xfId="0" applyFont="1" applyAlignment="1">
      <alignment horizontal="left" vertical="center"/>
    </xf>
    <xf numFmtId="0" fontId="6" fillId="6" borderId="1" xfId="0" applyFont="1" applyFill="1" applyBorder="1" applyAlignment="1">
      <alignment horizontal="center" vertical="center"/>
    </xf>
    <xf numFmtId="0" fontId="6" fillId="6" borderId="14" xfId="0" applyFont="1" applyFill="1" applyBorder="1" applyAlignment="1">
      <alignment horizontal="center" vertical="center"/>
    </xf>
    <xf numFmtId="165" fontId="2" fillId="6" borderId="3" xfId="0" applyNumberFormat="1" applyFont="1" applyFill="1" applyBorder="1" applyAlignment="1">
      <alignment horizontal="center"/>
    </xf>
    <xf numFmtId="165" fontId="2" fillId="6" borderId="8" xfId="0" applyNumberFormat="1" applyFont="1" applyFill="1" applyBorder="1" applyAlignment="1">
      <alignment horizontal="center"/>
    </xf>
    <xf numFmtId="165" fontId="2" fillId="6" borderId="4" xfId="0" applyNumberFormat="1" applyFont="1" applyFill="1" applyBorder="1" applyAlignment="1">
      <alignment horizontal="center"/>
    </xf>
    <xf numFmtId="165" fontId="2" fillId="6" borderId="7" xfId="0" applyNumberFormat="1" applyFont="1" applyFill="1" applyBorder="1" applyAlignment="1">
      <alignment horizontal="center"/>
    </xf>
    <xf numFmtId="165" fontId="0" fillId="7" borderId="0" xfId="0" applyNumberFormat="1" applyFill="1"/>
    <xf numFmtId="0" fontId="6" fillId="6" borderId="0" xfId="0" applyFont="1" applyFill="1"/>
    <xf numFmtId="0" fontId="21" fillId="7" borderId="5" xfId="0" applyFont="1" applyFill="1" applyBorder="1" applyAlignment="1">
      <alignment horizontal="center" vertical="center"/>
    </xf>
    <xf numFmtId="0" fontId="0" fillId="0" borderId="0" xfId="0" applyAlignment="1"/>
    <xf numFmtId="0" fontId="6" fillId="2" borderId="0" xfId="0" applyFont="1" applyFill="1" applyBorder="1" applyAlignment="1">
      <alignment horizontal="center" vertical="center" wrapText="1"/>
    </xf>
    <xf numFmtId="171" fontId="2" fillId="2" borderId="0" xfId="0" applyNumberFormat="1" applyFont="1" applyFill="1" applyBorder="1" applyAlignment="1">
      <alignment horizontal="center"/>
    </xf>
    <xf numFmtId="0" fontId="2" fillId="6" borderId="16" xfId="0" applyFont="1" applyFill="1" applyBorder="1"/>
    <xf numFmtId="0" fontId="0" fillId="7" borderId="0" xfId="0" applyFill="1" applyAlignment="1"/>
    <xf numFmtId="0" fontId="0" fillId="0" borderId="0" xfId="0" applyAlignment="1"/>
    <xf numFmtId="0" fontId="21" fillId="6" borderId="13" xfId="0" applyFont="1" applyFill="1" applyBorder="1" applyAlignment="1"/>
    <xf numFmtId="0" fontId="17" fillId="6" borderId="16" xfId="0" applyFont="1" applyFill="1" applyBorder="1"/>
    <xf numFmtId="0" fontId="17" fillId="6" borderId="34" xfId="0" applyFont="1" applyFill="1" applyBorder="1"/>
    <xf numFmtId="0" fontId="6" fillId="6" borderId="34" xfId="0" applyFont="1" applyFill="1" applyBorder="1"/>
    <xf numFmtId="0" fontId="6" fillId="6" borderId="15" xfId="0" applyFont="1" applyFill="1" applyBorder="1" applyAlignment="1">
      <alignment horizontal="center" vertical="center"/>
    </xf>
    <xf numFmtId="1" fontId="2" fillId="6" borderId="17" xfId="0" applyNumberFormat="1" applyFont="1" applyFill="1" applyBorder="1" applyAlignment="1">
      <alignment horizontal="center" vertical="center"/>
    </xf>
    <xf numFmtId="1" fontId="6" fillId="6" borderId="15" xfId="0" applyNumberFormat="1" applyFont="1" applyFill="1" applyBorder="1" applyAlignment="1">
      <alignment horizontal="center" vertical="center"/>
    </xf>
    <xf numFmtId="1" fontId="2" fillId="6" borderId="24" xfId="0" applyNumberFormat="1" applyFont="1" applyFill="1" applyBorder="1" applyAlignment="1">
      <alignment horizontal="center" vertical="center"/>
    </xf>
    <xf numFmtId="1" fontId="6" fillId="6" borderId="24" xfId="0" applyNumberFormat="1" applyFont="1" applyFill="1" applyBorder="1" applyAlignment="1">
      <alignment horizontal="center" vertical="center"/>
    </xf>
    <xf numFmtId="1" fontId="2" fillId="6" borderId="35" xfId="0" applyNumberFormat="1" applyFont="1" applyFill="1" applyBorder="1" applyAlignment="1">
      <alignment horizontal="center" vertical="center"/>
    </xf>
    <xf numFmtId="1" fontId="2" fillId="6" borderId="36" xfId="0" applyNumberFormat="1" applyFont="1" applyFill="1" applyBorder="1" applyAlignment="1">
      <alignment horizontal="center" vertical="center"/>
    </xf>
    <xf numFmtId="1" fontId="7" fillId="6" borderId="37" xfId="0" applyNumberFormat="1" applyFont="1" applyFill="1" applyBorder="1" applyAlignment="1">
      <alignment horizontal="center" vertical="center"/>
    </xf>
    <xf numFmtId="1" fontId="2" fillId="6" borderId="37" xfId="0" applyNumberFormat="1" applyFont="1" applyFill="1" applyBorder="1" applyAlignment="1">
      <alignment horizontal="center" vertical="center"/>
    </xf>
    <xf numFmtId="1" fontId="6" fillId="6" borderId="38" xfId="0" applyNumberFormat="1" applyFont="1" applyFill="1" applyBorder="1" applyAlignment="1">
      <alignment horizontal="center" vertical="center"/>
    </xf>
    <xf numFmtId="1" fontId="6" fillId="6" borderId="37" xfId="0" applyNumberFormat="1" applyFont="1" applyFill="1" applyBorder="1" applyAlignment="1">
      <alignment horizontal="center" vertical="center"/>
    </xf>
    <xf numFmtId="1" fontId="6" fillId="6" borderId="39" xfId="0" applyNumberFormat="1" applyFont="1" applyFill="1" applyBorder="1" applyAlignment="1">
      <alignment horizontal="center" vertical="center"/>
    </xf>
    <xf numFmtId="171" fontId="16" fillId="0" borderId="0" xfId="0" applyNumberFormat="1" applyFont="1" applyFill="1" applyBorder="1"/>
    <xf numFmtId="3" fontId="16" fillId="0" borderId="0" xfId="0" applyNumberFormat="1" applyFont="1" applyFill="1" applyBorder="1"/>
    <xf numFmtId="0" fontId="17" fillId="7" borderId="0" xfId="0" applyFont="1" applyFill="1" applyAlignment="1">
      <alignment horizontal="left" vertical="center"/>
    </xf>
    <xf numFmtId="0" fontId="2" fillId="2" borderId="5" xfId="0" applyFont="1" applyFill="1" applyBorder="1"/>
    <xf numFmtId="171" fontId="2" fillId="2" borderId="5" xfId="0" applyNumberFormat="1" applyFont="1" applyFill="1" applyBorder="1" applyAlignment="1">
      <alignment horizontal="center"/>
    </xf>
    <xf numFmtId="165" fontId="2" fillId="6" borderId="19" xfId="0" applyNumberFormat="1" applyFont="1" applyFill="1" applyBorder="1" applyAlignment="1">
      <alignment horizontal="center"/>
    </xf>
    <xf numFmtId="165" fontId="2" fillId="6" borderId="48" xfId="0" applyNumberFormat="1" applyFont="1" applyFill="1" applyBorder="1" applyAlignment="1">
      <alignment horizontal="center"/>
    </xf>
    <xf numFmtId="165" fontId="6" fillId="6" borderId="5" xfId="0" applyNumberFormat="1" applyFont="1" applyFill="1" applyBorder="1" applyAlignment="1">
      <alignment horizontal="center"/>
    </xf>
    <xf numFmtId="0" fontId="16" fillId="7" borderId="0" xfId="0" applyFont="1" applyFill="1" applyBorder="1" applyAlignment="1">
      <alignment horizontal="right"/>
    </xf>
    <xf numFmtId="0" fontId="18" fillId="7" borderId="0" xfId="0" applyFont="1" applyFill="1" applyAlignment="1">
      <alignment horizontal="left" vertical="center"/>
    </xf>
    <xf numFmtId="0" fontId="22" fillId="7" borderId="0" xfId="0" applyFont="1" applyFill="1"/>
    <xf numFmtId="0" fontId="17" fillId="7" borderId="0" xfId="0" applyFont="1" applyFill="1"/>
    <xf numFmtId="0" fontId="21" fillId="7" borderId="5" xfId="0" applyFont="1" applyFill="1" applyBorder="1" applyAlignment="1">
      <alignment horizontal="center" vertical="center" wrapText="1"/>
    </xf>
    <xf numFmtId="0" fontId="17" fillId="7" borderId="18" xfId="0" applyNumberFormat="1" applyFont="1" applyFill="1" applyBorder="1" applyAlignment="1">
      <alignment horizontal="center" vertical="center"/>
    </xf>
    <xf numFmtId="3" fontId="17" fillId="7" borderId="18" xfId="0" applyNumberFormat="1" applyFont="1" applyFill="1" applyBorder="1" applyAlignment="1">
      <alignment horizontal="center" vertical="center"/>
    </xf>
    <xf numFmtId="0" fontId="17" fillId="7" borderId="25" xfId="0" applyNumberFormat="1" applyFont="1" applyFill="1" applyBorder="1" applyAlignment="1">
      <alignment horizontal="center" vertical="center"/>
    </xf>
    <xf numFmtId="3" fontId="17" fillId="7" borderId="25" xfId="0" applyNumberFormat="1" applyFont="1" applyFill="1" applyBorder="1" applyAlignment="1">
      <alignment horizontal="center" vertical="center"/>
    </xf>
    <xf numFmtId="0" fontId="17" fillId="7" borderId="0" xfId="0" applyFont="1" applyFill="1" applyBorder="1" applyAlignment="1">
      <alignment horizontal="right"/>
    </xf>
    <xf numFmtId="0" fontId="17" fillId="7" borderId="0" xfId="0" applyFont="1" applyFill="1" applyBorder="1" applyAlignment="1">
      <alignment horizontal="right" vertical="center"/>
    </xf>
    <xf numFmtId="0" fontId="17" fillId="7" borderId="12" xfId="0" applyFont="1" applyFill="1" applyBorder="1" applyAlignment="1">
      <alignment vertical="center"/>
    </xf>
    <xf numFmtId="0" fontId="21" fillId="7" borderId="6"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6" xfId="0" applyFont="1" applyFill="1" applyBorder="1" applyAlignment="1">
      <alignment vertical="center"/>
    </xf>
    <xf numFmtId="164" fontId="6" fillId="6" borderId="6" xfId="0" applyNumberFormat="1" applyFont="1" applyFill="1" applyBorder="1" applyAlignment="1">
      <alignment horizontal="center" vertical="center"/>
    </xf>
    <xf numFmtId="165" fontId="6" fillId="6" borderId="6" xfId="0" applyNumberFormat="1" applyFont="1" applyFill="1" applyBorder="1" applyAlignment="1">
      <alignment horizontal="center" vertical="center"/>
    </xf>
    <xf numFmtId="0" fontId="2" fillId="6" borderId="18" xfId="0" applyNumberFormat="1" applyFont="1" applyFill="1" applyBorder="1" applyAlignment="1">
      <alignment horizontal="left" vertical="center"/>
    </xf>
    <xf numFmtId="164" fontId="2" fillId="6" borderId="18" xfId="0" applyNumberFormat="1" applyFont="1" applyFill="1" applyBorder="1" applyAlignment="1">
      <alignment horizontal="center" vertical="center"/>
    </xf>
    <xf numFmtId="165" fontId="2" fillId="6" borderId="18" xfId="0" applyNumberFormat="1" applyFont="1" applyFill="1" applyBorder="1" applyAlignment="1">
      <alignment horizontal="center" vertical="center"/>
    </xf>
    <xf numFmtId="0" fontId="2" fillId="6" borderId="25" xfId="0" applyNumberFormat="1" applyFont="1" applyFill="1" applyBorder="1" applyAlignment="1">
      <alignment horizontal="left" vertical="center"/>
    </xf>
    <xf numFmtId="164" fontId="2" fillId="6" borderId="25" xfId="0" applyNumberFormat="1" applyFont="1" applyFill="1" applyBorder="1" applyAlignment="1">
      <alignment horizontal="center" vertical="center"/>
    </xf>
    <xf numFmtId="165" fontId="2" fillId="6" borderId="25" xfId="0" applyNumberFormat="1" applyFont="1" applyFill="1" applyBorder="1" applyAlignment="1">
      <alignment horizontal="center" vertical="center"/>
    </xf>
    <xf numFmtId="0" fontId="23" fillId="8" borderId="21" xfId="0" applyFont="1" applyFill="1" applyBorder="1" applyAlignment="1">
      <alignment horizontal="center" vertical="center"/>
    </xf>
    <xf numFmtId="0" fontId="23" fillId="8" borderId="30" xfId="0" applyFont="1" applyFill="1" applyBorder="1" applyAlignment="1">
      <alignment horizontal="center" vertical="center"/>
    </xf>
    <xf numFmtId="0" fontId="21" fillId="8" borderId="28" xfId="0" applyFont="1" applyFill="1" applyBorder="1" applyAlignment="1">
      <alignment vertical="center" wrapText="1"/>
    </xf>
    <xf numFmtId="1" fontId="17" fillId="8" borderId="31" xfId="0" applyNumberFormat="1" applyFont="1" applyFill="1" applyBorder="1" applyAlignment="1">
      <alignment horizontal="center" vertical="center"/>
    </xf>
    <xf numFmtId="0" fontId="21" fillId="8" borderId="28" xfId="0" applyFont="1" applyFill="1" applyBorder="1" applyAlignment="1">
      <alignment vertical="center"/>
    </xf>
    <xf numFmtId="0" fontId="21" fillId="8" borderId="29" xfId="0" applyFont="1" applyFill="1" applyBorder="1" applyAlignment="1">
      <alignment vertical="center"/>
    </xf>
    <xf numFmtId="1" fontId="17" fillId="8" borderId="32" xfId="0" applyNumberFormat="1" applyFont="1" applyFill="1" applyBorder="1" applyAlignment="1">
      <alignment horizontal="center" vertical="center"/>
    </xf>
    <xf numFmtId="0" fontId="24" fillId="8" borderId="0" xfId="0" applyFont="1" applyFill="1" applyAlignment="1">
      <alignment vertical="center"/>
    </xf>
    <xf numFmtId="0" fontId="17" fillId="6" borderId="0" xfId="0" applyFont="1" applyFill="1" applyBorder="1" applyAlignment="1">
      <alignment horizontal="right" vertical="center"/>
    </xf>
    <xf numFmtId="0" fontId="21" fillId="6" borderId="27" xfId="0" applyFont="1" applyFill="1" applyBorder="1" applyAlignment="1">
      <alignment horizontal="center" vertical="center"/>
    </xf>
    <xf numFmtId="0" fontId="6" fillId="6" borderId="40" xfId="0" applyFont="1" applyFill="1" applyBorder="1" applyAlignment="1">
      <alignment vertical="center"/>
    </xf>
    <xf numFmtId="0" fontId="17" fillId="6" borderId="41" xfId="0" applyFont="1" applyFill="1" applyBorder="1"/>
    <xf numFmtId="0" fontId="2" fillId="6" borderId="42" xfId="0" applyFont="1" applyFill="1" applyBorder="1" applyAlignment="1">
      <alignment vertical="center"/>
    </xf>
    <xf numFmtId="0" fontId="6" fillId="6" borderId="43" xfId="0" applyFont="1" applyFill="1" applyBorder="1" applyAlignment="1">
      <alignment vertical="center"/>
    </xf>
    <xf numFmtId="0" fontId="2" fillId="6" borderId="44" xfId="0" applyFont="1" applyFill="1" applyBorder="1" applyAlignment="1">
      <alignment vertical="center"/>
    </xf>
    <xf numFmtId="0" fontId="2" fillId="6" borderId="42" xfId="0" applyFont="1" applyFill="1" applyBorder="1" applyAlignment="1">
      <alignment vertical="center" wrapText="1"/>
    </xf>
    <xf numFmtId="0" fontId="6" fillId="6" borderId="45" xfId="0" applyFont="1" applyFill="1" applyBorder="1" applyAlignment="1">
      <alignment vertical="center"/>
    </xf>
    <xf numFmtId="0" fontId="6" fillId="6" borderId="45" xfId="0" applyFont="1" applyFill="1" applyBorder="1" applyAlignment="1">
      <alignment horizontal="left" vertical="center"/>
    </xf>
    <xf numFmtId="0" fontId="6" fillId="6" borderId="43" xfId="0" applyFont="1" applyFill="1" applyBorder="1" applyAlignment="1">
      <alignment horizontal="left" vertical="center"/>
    </xf>
    <xf numFmtId="0" fontId="6" fillId="6" borderId="46" xfId="0" applyFont="1" applyFill="1" applyBorder="1" applyAlignment="1">
      <alignment horizontal="left" vertical="center"/>
    </xf>
    <xf numFmtId="0" fontId="19" fillId="7" borderId="0" xfId="0" applyFont="1" applyFill="1"/>
    <xf numFmtId="0" fontId="21" fillId="7" borderId="0" xfId="0" applyFont="1" applyFill="1"/>
    <xf numFmtId="0" fontId="17" fillId="0" borderId="0" xfId="0" applyFont="1"/>
    <xf numFmtId="0" fontId="17" fillId="7" borderId="0" xfId="0" applyFont="1" applyFill="1" applyAlignment="1">
      <alignment horizontal="right" vertical="center"/>
    </xf>
    <xf numFmtId="0" fontId="25" fillId="7" borderId="0" xfId="0" applyFont="1" applyFill="1"/>
    <xf numFmtId="0" fontId="24" fillId="7" borderId="5" xfId="0" applyFont="1" applyFill="1" applyBorder="1" applyAlignment="1">
      <alignment horizontal="center" vertical="top" wrapText="1"/>
    </xf>
    <xf numFmtId="0" fontId="23" fillId="7" borderId="5" xfId="0" applyFont="1" applyFill="1" applyBorder="1" applyAlignment="1">
      <alignment horizontal="center" vertical="center" wrapText="1"/>
    </xf>
    <xf numFmtId="0" fontId="24" fillId="7" borderId="18" xfId="0" applyFont="1" applyFill="1" applyBorder="1" applyAlignment="1">
      <alignment horizontal="left" vertical="center" wrapText="1"/>
    </xf>
    <xf numFmtId="165" fontId="24" fillId="7" borderId="18" xfId="0" applyNumberFormat="1" applyFont="1" applyFill="1" applyBorder="1" applyAlignment="1">
      <alignment horizontal="center" vertical="center" wrapText="1"/>
    </xf>
    <xf numFmtId="0" fontId="21" fillId="6" borderId="0" xfId="0" applyFont="1" applyFill="1"/>
    <xf numFmtId="0" fontId="2" fillId="6" borderId="9" xfId="0" applyFont="1" applyFill="1" applyBorder="1"/>
    <xf numFmtId="0" fontId="2" fillId="6" borderId="4" xfId="0" applyFont="1" applyFill="1" applyBorder="1"/>
    <xf numFmtId="0" fontId="2" fillId="6" borderId="19" xfId="0" applyFont="1" applyFill="1" applyBorder="1"/>
    <xf numFmtId="0" fontId="6" fillId="6" borderId="5" xfId="0" applyFont="1" applyFill="1" applyBorder="1"/>
    <xf numFmtId="0" fontId="19" fillId="2" borderId="0" xfId="0" applyFont="1" applyFill="1"/>
    <xf numFmtId="0" fontId="6" fillId="2" borderId="47" xfId="0" applyFont="1" applyFill="1" applyBorder="1"/>
    <xf numFmtId="164" fontId="6" fillId="2" borderId="17" xfId="0" applyNumberFormat="1" applyFont="1" applyFill="1" applyBorder="1" applyAlignment="1">
      <alignment horizontal="center" vertical="center"/>
    </xf>
    <xf numFmtId="165" fontId="6" fillId="2" borderId="19" xfId="0" applyNumberFormat="1" applyFont="1" applyFill="1" applyBorder="1" applyAlignment="1">
      <alignment horizontal="center" vertical="center"/>
    </xf>
    <xf numFmtId="165" fontId="6" fillId="2" borderId="48" xfId="0" applyNumberFormat="1" applyFont="1" applyFill="1" applyBorder="1" applyAlignment="1">
      <alignment horizontal="center" vertical="center"/>
    </xf>
    <xf numFmtId="0" fontId="6" fillId="2" borderId="33" xfId="0" applyFont="1" applyFill="1" applyBorder="1"/>
    <xf numFmtId="0" fontId="17" fillId="2" borderId="33" xfId="0" applyFont="1" applyFill="1" applyBorder="1" applyAlignment="1">
      <alignment horizontal="left" indent="3"/>
    </xf>
    <xf numFmtId="164" fontId="17" fillId="2" borderId="17" xfId="0" applyNumberFormat="1" applyFont="1" applyFill="1" applyBorder="1" applyAlignment="1">
      <alignment horizontal="center" vertical="center"/>
    </xf>
    <xf numFmtId="165" fontId="2" fillId="2" borderId="19" xfId="0" applyNumberFormat="1" applyFont="1" applyFill="1" applyBorder="1" applyAlignment="1">
      <alignment horizontal="center" vertical="center"/>
    </xf>
    <xf numFmtId="165" fontId="2" fillId="2" borderId="48" xfId="0" applyNumberFormat="1" applyFont="1" applyFill="1" applyBorder="1" applyAlignment="1">
      <alignment horizontal="center" vertical="center"/>
    </xf>
    <xf numFmtId="0" fontId="17" fillId="2" borderId="2" xfId="0" applyFont="1" applyFill="1" applyBorder="1" applyAlignment="1">
      <alignment horizontal="left" indent="3"/>
    </xf>
    <xf numFmtId="164" fontId="17" fillId="2" borderId="24" xfId="0" applyNumberFormat="1" applyFont="1" applyFill="1" applyBorder="1" applyAlignment="1">
      <alignment horizontal="center" vertical="center"/>
    </xf>
    <xf numFmtId="165" fontId="2" fillId="2" borderId="20" xfId="0" applyNumberFormat="1" applyFont="1" applyFill="1" applyBorder="1" applyAlignment="1">
      <alignment horizontal="center" vertical="center"/>
    </xf>
    <xf numFmtId="165" fontId="2" fillId="2" borderId="49" xfId="0" applyNumberFormat="1" applyFont="1" applyFill="1" applyBorder="1" applyAlignment="1">
      <alignment horizontal="center" vertical="center"/>
    </xf>
    <xf numFmtId="0" fontId="17" fillId="2" borderId="0" xfId="0" applyFont="1" applyFill="1" applyBorder="1"/>
    <xf numFmtId="0" fontId="6" fillId="2" borderId="5" xfId="0" applyFont="1" applyFill="1" applyBorder="1" applyAlignment="1">
      <alignment horizontal="center" vertical="center"/>
    </xf>
    <xf numFmtId="0" fontId="24" fillId="8" borderId="0" xfId="0" applyFont="1" applyFill="1" applyAlignment="1">
      <alignment horizontal="right" vertical="center"/>
    </xf>
    <xf numFmtId="0" fontId="23" fillId="7" borderId="5" xfId="0" applyFont="1" applyFill="1" applyBorder="1" applyAlignment="1">
      <alignment horizontal="left" vertical="center" wrapText="1"/>
    </xf>
    <xf numFmtId="165" fontId="23" fillId="7" borderId="5" xfId="0" applyNumberFormat="1" applyFont="1" applyFill="1" applyBorder="1" applyAlignment="1">
      <alignment horizontal="center" vertical="center" wrapText="1"/>
    </xf>
    <xf numFmtId="0" fontId="0" fillId="0" borderId="0" xfId="0" applyAlignment="1"/>
    <xf numFmtId="1" fontId="2" fillId="6" borderId="18" xfId="0" applyNumberFormat="1" applyFont="1" applyFill="1" applyBorder="1" applyAlignment="1">
      <alignment horizontal="center" vertical="center"/>
    </xf>
    <xf numFmtId="1" fontId="6" fillId="6" borderId="6" xfId="0" applyNumberFormat="1" applyFont="1" applyFill="1" applyBorder="1" applyAlignment="1">
      <alignment horizontal="center" vertical="center"/>
    </xf>
    <xf numFmtId="1" fontId="2" fillId="6" borderId="25" xfId="0" applyNumberFormat="1" applyFont="1" applyFill="1" applyBorder="1" applyAlignment="1">
      <alignment horizontal="center" vertical="center"/>
    </xf>
    <xf numFmtId="1" fontId="6" fillId="6" borderId="25" xfId="0" applyNumberFormat="1" applyFont="1" applyFill="1" applyBorder="1" applyAlignment="1">
      <alignment horizontal="center" vertical="center"/>
    </xf>
    <xf numFmtId="0" fontId="6" fillId="6" borderId="5" xfId="0" applyFont="1" applyFill="1" applyBorder="1" applyAlignment="1">
      <alignment horizontal="center" vertical="center"/>
    </xf>
    <xf numFmtId="1" fontId="6" fillId="6" borderId="0" xfId="0" applyNumberFormat="1" applyFont="1" applyFill="1" applyBorder="1" applyAlignment="1">
      <alignment horizontal="center" vertical="center"/>
    </xf>
    <xf numFmtId="0" fontId="2" fillId="6" borderId="0" xfId="0" applyFont="1" applyFill="1" applyBorder="1"/>
    <xf numFmtId="0" fontId="12" fillId="3" borderId="0" xfId="6" applyNumberFormat="1" applyFill="1" applyBorder="1" applyAlignment="1" applyProtection="1">
      <alignment horizontal="left" vertical="center" wrapText="1"/>
    </xf>
    <xf numFmtId="0" fontId="9" fillId="4" borderId="0" xfId="2" applyFont="1" applyFill="1" applyBorder="1" applyAlignment="1">
      <alignment horizontal="left" vertical="center" wrapText="1"/>
    </xf>
    <xf numFmtId="0" fontId="4" fillId="0" borderId="0" xfId="2" applyFont="1" applyFill="1" applyBorder="1" applyAlignment="1">
      <alignment horizontal="justify" vertical="center" wrapText="1"/>
    </xf>
    <xf numFmtId="0" fontId="3" fillId="2" borderId="0" xfId="2" applyFont="1" applyFill="1" applyBorder="1" applyAlignment="1">
      <alignment horizontal="left" vertical="center" wrapText="1"/>
    </xf>
    <xf numFmtId="0" fontId="9" fillId="0" borderId="1" xfId="2" applyFont="1" applyFill="1" applyBorder="1" applyAlignment="1">
      <alignment horizontal="center" vertical="center" wrapText="1"/>
    </xf>
    <xf numFmtId="0" fontId="4" fillId="0" borderId="0" xfId="2" applyFont="1" applyBorder="1" applyAlignment="1">
      <alignment horizontal="justify" vertical="center" wrapText="1"/>
    </xf>
    <xf numFmtId="15" fontId="3" fillId="2" borderId="0" xfId="2" applyNumberFormat="1" applyFont="1" applyFill="1" applyBorder="1" applyAlignment="1">
      <alignment horizontal="left" vertical="center" wrapText="1"/>
    </xf>
    <xf numFmtId="0" fontId="20" fillId="7" borderId="0" xfId="0" applyFont="1" applyFill="1" applyBorder="1" applyAlignment="1">
      <alignment vertical="center" wrapText="1"/>
    </xf>
    <xf numFmtId="0" fontId="17" fillId="7" borderId="0" xfId="0" applyFont="1" applyFill="1" applyBorder="1" applyAlignment="1">
      <alignment vertical="center" wrapText="1"/>
    </xf>
    <xf numFmtId="0" fontId="17" fillId="7" borderId="0" xfId="0" applyFont="1" applyFill="1" applyAlignment="1">
      <alignment vertical="center" wrapText="1"/>
    </xf>
    <xf numFmtId="0" fontId="20" fillId="7" borderId="0" xfId="0" applyFont="1" applyFill="1" applyAlignment="1">
      <alignment horizontal="left" vertical="center"/>
    </xf>
    <xf numFmtId="0" fontId="17" fillId="7" borderId="0" xfId="0" applyFont="1" applyFill="1" applyAlignment="1">
      <alignment horizontal="left" vertical="center"/>
    </xf>
    <xf numFmtId="0" fontId="20" fillId="7" borderId="0" xfId="0" applyFont="1" applyFill="1" applyAlignment="1">
      <alignment horizontal="left" vertical="center" wrapText="1"/>
    </xf>
    <xf numFmtId="0" fontId="17" fillId="7" borderId="0" xfId="0" applyFont="1" applyFill="1" applyAlignment="1">
      <alignment horizontal="left" vertical="center" wrapText="1"/>
    </xf>
    <xf numFmtId="0" fontId="17" fillId="7" borderId="0" xfId="0" applyFont="1" applyFill="1" applyAlignment="1">
      <alignment wrapText="1"/>
    </xf>
    <xf numFmtId="0" fontId="0" fillId="0" borderId="0" xfId="0" applyAlignment="1">
      <alignment horizontal="left" vertical="center"/>
    </xf>
    <xf numFmtId="0" fontId="0" fillId="0" borderId="0" xfId="0" applyAlignment="1"/>
    <xf numFmtId="0" fontId="21" fillId="7" borderId="0" xfId="0" applyFont="1" applyFill="1" applyAlignment="1">
      <alignment vertical="center"/>
    </xf>
    <xf numFmtId="0" fontId="17" fillId="0" borderId="0" xfId="0" applyFont="1" applyAlignment="1">
      <alignment vertical="center"/>
    </xf>
    <xf numFmtId="0" fontId="17" fillId="6" borderId="0" xfId="0" applyFont="1" applyFill="1" applyAlignment="1">
      <alignment horizontal="left" vertical="center"/>
    </xf>
    <xf numFmtId="0" fontId="17" fillId="0" borderId="0" xfId="0" applyFont="1" applyAlignment="1"/>
    <xf numFmtId="0" fontId="2" fillId="2" borderId="0" xfId="0" applyFont="1" applyFill="1" applyAlignment="1"/>
    <xf numFmtId="0" fontId="6" fillId="6" borderId="0" xfId="0" applyFont="1" applyFill="1" applyAlignment="1"/>
    <xf numFmtId="0" fontId="17" fillId="7" borderId="0" xfId="0" applyFont="1" applyFill="1" applyAlignment="1"/>
    <xf numFmtId="0" fontId="2" fillId="7" borderId="0" xfId="0" applyFont="1" applyFill="1" applyAlignment="1"/>
    <xf numFmtId="0" fontId="0" fillId="0" borderId="0" xfId="0" applyAlignment="1">
      <alignment wrapText="1"/>
    </xf>
    <xf numFmtId="0" fontId="6" fillId="7" borderId="0" xfId="0" applyFont="1" applyFill="1" applyAlignment="1"/>
    <xf numFmtId="0" fontId="17" fillId="2" borderId="0" xfId="0" applyFont="1" applyFill="1" applyAlignment="1"/>
    <xf numFmtId="0" fontId="2" fillId="2" borderId="0" xfId="0" applyFont="1" applyFill="1" applyBorder="1" applyAlignment="1"/>
    <xf numFmtId="0" fontId="17" fillId="8" borderId="0" xfId="0" applyFont="1" applyFill="1" applyBorder="1" applyAlignment="1">
      <alignment vertical="center"/>
    </xf>
    <xf numFmtId="0" fontId="17" fillId="6" borderId="0" xfId="0" applyFont="1" applyFill="1" applyAlignment="1"/>
    <xf numFmtId="0" fontId="2" fillId="6" borderId="0" xfId="0" applyFont="1" applyFill="1" applyAlignment="1"/>
    <xf numFmtId="0" fontId="2" fillId="6" borderId="0" xfId="0" applyFont="1" applyFill="1" applyAlignment="1">
      <alignment horizontal="left" vertical="center"/>
    </xf>
    <xf numFmtId="0" fontId="2" fillId="2" borderId="0" xfId="0" applyFont="1" applyFill="1" applyAlignment="1">
      <alignment wrapText="1"/>
    </xf>
    <xf numFmtId="0" fontId="21" fillId="2" borderId="11" xfId="0" applyFont="1" applyFill="1" applyBorder="1" applyAlignment="1">
      <alignment horizontal="center"/>
    </xf>
    <xf numFmtId="0" fontId="21" fillId="0" borderId="10" xfId="0" applyFont="1" applyBorder="1" applyAlignment="1">
      <alignment horizontal="center"/>
    </xf>
    <xf numFmtId="0" fontId="2" fillId="2" borderId="0" xfId="0" applyFont="1" applyFill="1" applyAlignment="1">
      <alignment vertical="center"/>
    </xf>
    <xf numFmtId="0" fontId="21" fillId="7" borderId="13" xfId="0" applyFont="1" applyFill="1" applyBorder="1" applyAlignment="1">
      <alignment horizontal="center" vertical="center"/>
    </xf>
    <xf numFmtId="0" fontId="21" fillId="0" borderId="26" xfId="0" applyFont="1" applyBorder="1" applyAlignment="1">
      <alignment horizontal="center" vertical="center"/>
    </xf>
    <xf numFmtId="0" fontId="17" fillId="0" borderId="0" xfId="0" applyFont="1" applyAlignment="1">
      <alignment horizontal="left" vertical="center" wrapText="1"/>
    </xf>
  </cellXfs>
  <cellStyles count="25">
    <cellStyle name="Euro" xfId="9"/>
    <cellStyle name="Euro 2" xfId="10"/>
    <cellStyle name="Euro 3" xfId="11"/>
    <cellStyle name="Euro 3 2" xfId="12"/>
    <cellStyle name="Euro 4" xfId="13"/>
    <cellStyle name="Lien hypertexte" xfId="6" builtinId="8"/>
    <cellStyle name="Milliers 2" xfId="14"/>
    <cellStyle name="Milliers 2 2" xfId="24"/>
    <cellStyle name="Milliers 3" xfId="4"/>
    <cellStyle name="Milliers 3 2" xfId="15"/>
    <cellStyle name="Milliers 4" xfId="16"/>
    <cellStyle name="Milliers 5" xfId="17"/>
    <cellStyle name="Milliers 6" xfId="18"/>
    <cellStyle name="Motif" xfId="19"/>
    <cellStyle name="Motif 2" xfId="20"/>
    <cellStyle name="Motif 2 2" xfId="21"/>
    <cellStyle name="Normal" xfId="0" builtinId="0"/>
    <cellStyle name="Normal 2" xfId="2"/>
    <cellStyle name="Normal 3" xfId="1"/>
    <cellStyle name="Normal 4" xfId="3"/>
    <cellStyle name="Normal 5" xfId="7"/>
    <cellStyle name="Normal 6" xfId="8"/>
    <cellStyle name="Pourcentage 2" xfId="22"/>
    <cellStyle name="Pourcentage 3" xfId="5"/>
    <cellStyle name="Pourcentage 4"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AF91-47B1-A1D6-D8B8CDE1E9D0}"/>
            </c:ext>
          </c:extLst>
        </c:ser>
        <c:dLbls>
          <c:showLegendKey val="0"/>
          <c:showVal val="0"/>
          <c:showCatName val="0"/>
          <c:showSerName val="0"/>
          <c:showPercent val="0"/>
          <c:showBubbleSize val="0"/>
        </c:dLbls>
        <c:marker val="1"/>
        <c:smooth val="0"/>
        <c:axId val="142760192"/>
        <c:axId val="142766080"/>
      </c:lineChart>
      <c:lineChart>
        <c:grouping val="standard"/>
        <c:varyColors val="0"/>
        <c:ser>
          <c:idx val="1"/>
          <c:order val="1"/>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AF91-47B1-A1D6-D8B8CDE1E9D0}"/>
            </c:ext>
          </c:extLst>
        </c:ser>
        <c:dLbls>
          <c:showLegendKey val="0"/>
          <c:showVal val="0"/>
          <c:showCatName val="0"/>
          <c:showSerName val="0"/>
          <c:showPercent val="0"/>
          <c:showBubbleSize val="0"/>
        </c:dLbls>
        <c:marker val="1"/>
        <c:smooth val="0"/>
        <c:axId val="142769152"/>
        <c:axId val="142767616"/>
      </c:lineChart>
      <c:catAx>
        <c:axId val="142760192"/>
        <c:scaling>
          <c:orientation val="minMax"/>
        </c:scaling>
        <c:delete val="0"/>
        <c:axPos val="b"/>
        <c:numFmt formatCode="mmm\-yy" sourceLinked="1"/>
        <c:majorTickMark val="out"/>
        <c:minorTickMark val="none"/>
        <c:tickLblPos val="nextTo"/>
        <c:crossAx val="142766080"/>
        <c:crosses val="autoZero"/>
        <c:auto val="1"/>
        <c:lblAlgn val="ctr"/>
        <c:lblOffset val="100"/>
        <c:noMultiLvlLbl val="1"/>
      </c:catAx>
      <c:valAx>
        <c:axId val="142766080"/>
        <c:scaling>
          <c:orientation val="minMax"/>
        </c:scaling>
        <c:delete val="0"/>
        <c:axPos val="l"/>
        <c:majorGridlines/>
        <c:numFmt formatCode="General" sourceLinked="1"/>
        <c:majorTickMark val="out"/>
        <c:minorTickMark val="none"/>
        <c:tickLblPos val="nextTo"/>
        <c:crossAx val="142760192"/>
        <c:crosses val="autoZero"/>
        <c:crossBetween val="between"/>
      </c:valAx>
      <c:valAx>
        <c:axId val="142767616"/>
        <c:scaling>
          <c:orientation val="minMax"/>
        </c:scaling>
        <c:delete val="0"/>
        <c:axPos val="r"/>
        <c:numFmt formatCode="General" sourceLinked="1"/>
        <c:majorTickMark val="out"/>
        <c:minorTickMark val="none"/>
        <c:tickLblPos val="nextTo"/>
        <c:crossAx val="142769152"/>
        <c:crosses val="max"/>
        <c:crossBetween val="between"/>
      </c:valAx>
      <c:catAx>
        <c:axId val="142769152"/>
        <c:scaling>
          <c:orientation val="minMax"/>
        </c:scaling>
        <c:delete val="1"/>
        <c:axPos val="b"/>
        <c:numFmt formatCode="mmm\-yy" sourceLinked="1"/>
        <c:majorTickMark val="out"/>
        <c:minorTickMark val="none"/>
        <c:tickLblPos val="nextTo"/>
        <c:crossAx val="142767616"/>
        <c:crosses val="autoZero"/>
        <c:auto val="1"/>
        <c:lblAlgn val="ctr"/>
        <c:lblOffset val="100"/>
        <c:noMultiLvlLbl val="1"/>
      </c:cat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'Graphique 1'!$B$3</c:f>
              <c:strCache>
                <c:ptCount val="1"/>
                <c:pt idx="0">
                  <c:v>CUI-CAE (non marchand ) </c:v>
                </c:pt>
              </c:strCache>
            </c:strRef>
          </c:tx>
          <c:spPr>
            <a:solidFill>
              <a:srgbClr val="00B0F0"/>
            </a:solidFill>
            <a:ln>
              <a:noFill/>
            </a:ln>
            <a:effectLst/>
          </c:spPr>
          <c:invertIfNegative val="0"/>
          <c:cat>
            <c:numRef>
              <c:f>'Graphique 1'!$A$4:$A$14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1'!$B$4:$B$14</c:f>
              <c:numCache>
                <c:formatCode>#,##0</c:formatCode>
                <c:ptCount val="11"/>
                <c:pt idx="0">
                  <c:v>391709</c:v>
                </c:pt>
                <c:pt idx="1">
                  <c:v>444657</c:v>
                </c:pt>
                <c:pt idx="2">
                  <c:v>407947</c:v>
                </c:pt>
                <c:pt idx="3">
                  <c:v>311828</c:v>
                </c:pt>
                <c:pt idx="4">
                  <c:v>283189</c:v>
                </c:pt>
                <c:pt idx="5">
                  <c:v>303631</c:v>
                </c:pt>
                <c:pt idx="6">
                  <c:v>227246</c:v>
                </c:pt>
                <c:pt idx="7">
                  <c:v>7794</c:v>
                </c:pt>
              </c:numCache>
            </c:numRef>
          </c:val>
          <c:extLst>
            <c:ext xmlns:c16="http://schemas.microsoft.com/office/drawing/2014/chart" uri="{C3380CC4-5D6E-409C-BE32-E72D297353CC}">
              <c16:uniqueId val="{00000001-4A3D-4A8F-9829-B93C638182DD}"/>
            </c:ext>
          </c:extLst>
        </c:ser>
        <c:ser>
          <c:idx val="2"/>
          <c:order val="1"/>
          <c:tx>
            <c:strRef>
              <c:f>'Graphique 1'!$C$3</c:f>
              <c:strCache>
                <c:ptCount val="1"/>
                <c:pt idx="0">
                  <c:v> PEC (non marchand)</c:v>
                </c:pt>
              </c:strCache>
            </c:strRef>
          </c:tx>
          <c:spPr>
            <a:solidFill>
              <a:schemeClr val="accent1">
                <a:lumMod val="50000"/>
              </a:schemeClr>
            </a:solidFill>
            <a:ln>
              <a:noFill/>
            </a:ln>
            <a:effectLst/>
          </c:spPr>
          <c:invertIfNegative val="0"/>
          <c:cat>
            <c:numRef>
              <c:f>'Graphique 1'!$A$4:$A$14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1'!$C$4:$C$14</c:f>
              <c:numCache>
                <c:formatCode>#,##0</c:formatCode>
                <c:ptCount val="11"/>
                <c:pt idx="7">
                  <c:v>121790</c:v>
                </c:pt>
                <c:pt idx="8">
                  <c:v>94242</c:v>
                </c:pt>
                <c:pt idx="9">
                  <c:v>77562</c:v>
                </c:pt>
                <c:pt idx="10">
                  <c:v>104922</c:v>
                </c:pt>
              </c:numCache>
            </c:numRef>
          </c:val>
          <c:extLst>
            <c:ext xmlns:c16="http://schemas.microsoft.com/office/drawing/2014/chart" uri="{C3380CC4-5D6E-409C-BE32-E72D297353CC}">
              <c16:uniqueId val="{00000002-4A3D-4A8F-9829-B93C638182DD}"/>
            </c:ext>
          </c:extLst>
        </c:ser>
        <c:ser>
          <c:idx val="3"/>
          <c:order val="2"/>
          <c:tx>
            <c:strRef>
              <c:f>'Graphique 1'!$D$3</c:f>
              <c:strCache>
                <c:ptCount val="1"/>
                <c:pt idx="0">
                  <c:v> CUI-CIE (marchand)</c:v>
                </c:pt>
              </c:strCache>
            </c:strRef>
          </c:tx>
          <c:spPr>
            <a:solidFill>
              <a:schemeClr val="accent2">
                <a:lumMod val="75000"/>
              </a:schemeClr>
            </a:solidFill>
            <a:ln>
              <a:noFill/>
            </a:ln>
            <a:effectLst/>
          </c:spPr>
          <c:invertIfNegative val="0"/>
          <c:cat>
            <c:numRef>
              <c:f>'Graphique 1'!$A$4:$A$14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1'!$D$4:$D$14</c:f>
              <c:numCache>
                <c:formatCode>#,##0</c:formatCode>
                <c:ptCount val="11"/>
                <c:pt idx="0">
                  <c:v>53311</c:v>
                </c:pt>
                <c:pt idx="1">
                  <c:v>51785</c:v>
                </c:pt>
                <c:pt idx="2">
                  <c:v>50394</c:v>
                </c:pt>
                <c:pt idx="3">
                  <c:v>48731</c:v>
                </c:pt>
                <c:pt idx="4">
                  <c:v>91409</c:v>
                </c:pt>
                <c:pt idx="5">
                  <c:v>79212</c:v>
                </c:pt>
                <c:pt idx="6">
                  <c:v>27730</c:v>
                </c:pt>
                <c:pt idx="7">
                  <c:v>3694</c:v>
                </c:pt>
                <c:pt idx="8">
                  <c:v>4252</c:v>
                </c:pt>
                <c:pt idx="9">
                  <c:v>4387</c:v>
                </c:pt>
                <c:pt idx="10">
                  <c:v>80232</c:v>
                </c:pt>
              </c:numCache>
            </c:numRef>
          </c:val>
          <c:extLst>
            <c:ext xmlns:c16="http://schemas.microsoft.com/office/drawing/2014/chart" uri="{C3380CC4-5D6E-409C-BE32-E72D297353CC}">
              <c16:uniqueId val="{00000003-4A3D-4A8F-9829-B93C638182DD}"/>
            </c:ext>
          </c:extLst>
        </c:ser>
        <c:dLbls>
          <c:showLegendKey val="0"/>
          <c:showVal val="0"/>
          <c:showCatName val="0"/>
          <c:showSerName val="0"/>
          <c:showPercent val="0"/>
          <c:showBubbleSize val="0"/>
        </c:dLbls>
        <c:gapWidth val="150"/>
        <c:overlap val="100"/>
        <c:axId val="389159176"/>
        <c:axId val="389152944"/>
      </c:barChart>
      <c:catAx>
        <c:axId val="389159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9152944"/>
        <c:crosses val="autoZero"/>
        <c:auto val="1"/>
        <c:lblAlgn val="ctr"/>
        <c:lblOffset val="100"/>
        <c:noMultiLvlLbl val="0"/>
      </c:catAx>
      <c:valAx>
        <c:axId val="389152944"/>
        <c:scaling>
          <c:orientation val="minMax"/>
          <c:max val="5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91591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A39B-4D4C-AC63-1FFF1EC4BD52}"/>
            </c:ext>
          </c:extLst>
        </c:ser>
        <c:dLbls>
          <c:showLegendKey val="0"/>
          <c:showVal val="0"/>
          <c:showCatName val="0"/>
          <c:showSerName val="0"/>
          <c:showPercent val="0"/>
          <c:showBubbleSize val="0"/>
        </c:dLbls>
        <c:marker val="1"/>
        <c:smooth val="0"/>
        <c:axId val="142760192"/>
        <c:axId val="142766080"/>
      </c:lineChart>
      <c:lineChart>
        <c:grouping val="standard"/>
        <c:varyColors val="0"/>
        <c:ser>
          <c:idx val="1"/>
          <c:order val="1"/>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A39B-4D4C-AC63-1FFF1EC4BD52}"/>
            </c:ext>
          </c:extLst>
        </c:ser>
        <c:dLbls>
          <c:showLegendKey val="0"/>
          <c:showVal val="0"/>
          <c:showCatName val="0"/>
          <c:showSerName val="0"/>
          <c:showPercent val="0"/>
          <c:showBubbleSize val="0"/>
        </c:dLbls>
        <c:marker val="1"/>
        <c:smooth val="0"/>
        <c:axId val="142769152"/>
        <c:axId val="142767616"/>
      </c:lineChart>
      <c:catAx>
        <c:axId val="142760192"/>
        <c:scaling>
          <c:orientation val="minMax"/>
        </c:scaling>
        <c:delete val="0"/>
        <c:axPos val="b"/>
        <c:numFmt formatCode="mmm\-yy" sourceLinked="1"/>
        <c:majorTickMark val="out"/>
        <c:minorTickMark val="none"/>
        <c:tickLblPos val="nextTo"/>
        <c:crossAx val="142766080"/>
        <c:crosses val="autoZero"/>
        <c:auto val="1"/>
        <c:lblAlgn val="ctr"/>
        <c:lblOffset val="100"/>
        <c:noMultiLvlLbl val="1"/>
      </c:catAx>
      <c:valAx>
        <c:axId val="142766080"/>
        <c:scaling>
          <c:orientation val="minMax"/>
        </c:scaling>
        <c:delete val="0"/>
        <c:axPos val="l"/>
        <c:majorGridlines/>
        <c:numFmt formatCode="General" sourceLinked="1"/>
        <c:majorTickMark val="out"/>
        <c:minorTickMark val="none"/>
        <c:tickLblPos val="nextTo"/>
        <c:crossAx val="142760192"/>
        <c:crosses val="autoZero"/>
        <c:crossBetween val="between"/>
      </c:valAx>
      <c:valAx>
        <c:axId val="142767616"/>
        <c:scaling>
          <c:orientation val="minMax"/>
        </c:scaling>
        <c:delete val="0"/>
        <c:axPos val="r"/>
        <c:numFmt formatCode="General" sourceLinked="1"/>
        <c:majorTickMark val="out"/>
        <c:minorTickMark val="none"/>
        <c:tickLblPos val="nextTo"/>
        <c:crossAx val="142769152"/>
        <c:crosses val="max"/>
        <c:crossBetween val="between"/>
      </c:valAx>
      <c:catAx>
        <c:axId val="142769152"/>
        <c:scaling>
          <c:orientation val="minMax"/>
        </c:scaling>
        <c:delete val="1"/>
        <c:axPos val="b"/>
        <c:numFmt formatCode="mmm\-yy" sourceLinked="1"/>
        <c:majorTickMark val="out"/>
        <c:minorTickMark val="none"/>
        <c:tickLblPos val="nextTo"/>
        <c:crossAx val="142767616"/>
        <c:crosses val="autoZero"/>
        <c:auto val="1"/>
        <c:lblAlgn val="ctr"/>
        <c:lblOffset val="100"/>
        <c:noMultiLvlLbl val="1"/>
      </c:cat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0"/>
          <c:tx>
            <c:strRef>
              <c:f>'Graphique A'!$B$3</c:f>
              <c:strCache>
                <c:ptCount val="1"/>
                <c:pt idx="0">
                  <c:v>CUI-CAE</c:v>
                </c:pt>
              </c:strCache>
            </c:strRef>
          </c:tx>
          <c:spPr>
            <a:solidFill>
              <a:srgbClr val="00B0F0"/>
            </a:solidFill>
            <a:ln>
              <a:noFill/>
            </a:ln>
            <a:effectLst/>
          </c:spPr>
          <c:invertIfNegative val="0"/>
          <c:cat>
            <c:numRef>
              <c:f>'Graphique A'!$A$4:$A$14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A'!$B$4:$B$14</c:f>
              <c:numCache>
                <c:formatCode>#,##0</c:formatCode>
                <c:ptCount val="11"/>
                <c:pt idx="0">
                  <c:v>227980</c:v>
                </c:pt>
                <c:pt idx="1">
                  <c:v>225487</c:v>
                </c:pt>
                <c:pt idx="2">
                  <c:v>247065</c:v>
                </c:pt>
                <c:pt idx="3">
                  <c:v>229253</c:v>
                </c:pt>
                <c:pt idx="4">
                  <c:v>238008</c:v>
                </c:pt>
                <c:pt idx="5">
                  <c:v>250074</c:v>
                </c:pt>
                <c:pt idx="6">
                  <c:v>180496</c:v>
                </c:pt>
                <c:pt idx="7">
                  <c:v>6357</c:v>
                </c:pt>
                <c:pt idx="8">
                  <c:v>42</c:v>
                </c:pt>
                <c:pt idx="9">
                  <c:v>6</c:v>
                </c:pt>
                <c:pt idx="10">
                  <c:v>0</c:v>
                </c:pt>
              </c:numCache>
            </c:numRef>
          </c:val>
          <c:extLst>
            <c:ext xmlns:c16="http://schemas.microsoft.com/office/drawing/2014/chart" uri="{C3380CC4-5D6E-409C-BE32-E72D297353CC}">
              <c16:uniqueId val="{00000001-DC98-4327-B544-226CCE16FEA3}"/>
            </c:ext>
          </c:extLst>
        </c:ser>
        <c:ser>
          <c:idx val="3"/>
          <c:order val="1"/>
          <c:tx>
            <c:strRef>
              <c:f>'Graphique A'!$C$3</c:f>
              <c:strCache>
                <c:ptCount val="1"/>
                <c:pt idx="0">
                  <c:v>PEC</c:v>
                </c:pt>
              </c:strCache>
            </c:strRef>
          </c:tx>
          <c:spPr>
            <a:solidFill>
              <a:srgbClr val="0070C0"/>
            </a:solidFill>
            <a:ln>
              <a:noFill/>
            </a:ln>
            <a:effectLst/>
          </c:spPr>
          <c:invertIfNegative val="0"/>
          <c:cat>
            <c:numRef>
              <c:f>'Graphique A'!$A$4:$A$14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A'!$C$4:$C$14</c:f>
              <c:numCache>
                <c:formatCode>#,##0</c:formatCode>
                <c:ptCount val="11"/>
                <c:pt idx="7">
                  <c:v>103432</c:v>
                </c:pt>
                <c:pt idx="8">
                  <c:v>78649</c:v>
                </c:pt>
                <c:pt idx="9">
                  <c:v>65286</c:v>
                </c:pt>
                <c:pt idx="10">
                  <c:v>83792</c:v>
                </c:pt>
              </c:numCache>
            </c:numRef>
          </c:val>
          <c:extLst>
            <c:ext xmlns:c16="http://schemas.microsoft.com/office/drawing/2014/chart" uri="{C3380CC4-5D6E-409C-BE32-E72D297353CC}">
              <c16:uniqueId val="{00000002-DC98-4327-B544-226CCE16FEA3}"/>
            </c:ext>
          </c:extLst>
        </c:ser>
        <c:ser>
          <c:idx val="0"/>
          <c:order val="2"/>
          <c:tx>
            <c:strRef>
              <c:f>'Graphique A'!$D$3</c:f>
              <c:strCache>
                <c:ptCount val="1"/>
                <c:pt idx="0">
                  <c:v>CUI-CIE</c:v>
                </c:pt>
              </c:strCache>
            </c:strRef>
          </c:tx>
          <c:spPr>
            <a:solidFill>
              <a:schemeClr val="accent2">
                <a:lumMod val="75000"/>
              </a:schemeClr>
            </a:solidFill>
            <a:ln>
              <a:noFill/>
            </a:ln>
            <a:effectLst/>
          </c:spPr>
          <c:invertIfNegative val="0"/>
          <c:cat>
            <c:numRef>
              <c:f>'Graphique A'!$A$4:$A$14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A'!$D$4:$D$14</c:f>
              <c:numCache>
                <c:formatCode>#,##0</c:formatCode>
                <c:ptCount val="11"/>
                <c:pt idx="0">
                  <c:v>43280</c:v>
                </c:pt>
                <c:pt idx="1">
                  <c:v>25553</c:v>
                </c:pt>
                <c:pt idx="2">
                  <c:v>30965</c:v>
                </c:pt>
                <c:pt idx="3">
                  <c:v>29886</c:v>
                </c:pt>
                <c:pt idx="4">
                  <c:v>61115</c:v>
                </c:pt>
                <c:pt idx="5">
                  <c:v>40180</c:v>
                </c:pt>
                <c:pt idx="6">
                  <c:v>14991</c:v>
                </c:pt>
                <c:pt idx="7">
                  <c:v>3100</c:v>
                </c:pt>
                <c:pt idx="8">
                  <c:v>2299</c:v>
                </c:pt>
                <c:pt idx="9">
                  <c:v>3661</c:v>
                </c:pt>
                <c:pt idx="10">
                  <c:v>55981</c:v>
                </c:pt>
              </c:numCache>
            </c:numRef>
          </c:val>
          <c:extLst>
            <c:ext xmlns:c16="http://schemas.microsoft.com/office/drawing/2014/chart" uri="{C3380CC4-5D6E-409C-BE32-E72D297353CC}">
              <c16:uniqueId val="{00000003-DC98-4327-B544-226CCE16FEA3}"/>
            </c:ext>
          </c:extLst>
        </c:ser>
        <c:dLbls>
          <c:showLegendKey val="0"/>
          <c:showVal val="0"/>
          <c:showCatName val="0"/>
          <c:showSerName val="0"/>
          <c:showPercent val="0"/>
          <c:showBubbleSize val="0"/>
        </c:dLbls>
        <c:gapWidth val="150"/>
        <c:overlap val="100"/>
        <c:axId val="389159176"/>
        <c:axId val="389152944"/>
      </c:barChart>
      <c:catAx>
        <c:axId val="389159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9152944"/>
        <c:crosses val="autoZero"/>
        <c:auto val="1"/>
        <c:lblAlgn val="ctr"/>
        <c:lblOffset val="100"/>
        <c:noMultiLvlLbl val="0"/>
      </c:catAx>
      <c:valAx>
        <c:axId val="389152944"/>
        <c:scaling>
          <c:orientation val="minMax"/>
          <c:max val="35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91591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907B-4145-8D9F-2A7ECB995197}"/>
            </c:ext>
          </c:extLst>
        </c:ser>
        <c:dLbls>
          <c:showLegendKey val="0"/>
          <c:showVal val="0"/>
          <c:showCatName val="0"/>
          <c:showSerName val="0"/>
          <c:showPercent val="0"/>
          <c:showBubbleSize val="0"/>
        </c:dLbls>
        <c:marker val="1"/>
        <c:smooth val="0"/>
        <c:axId val="142760192"/>
        <c:axId val="142766080"/>
      </c:lineChart>
      <c:lineChart>
        <c:grouping val="standard"/>
        <c:varyColors val="0"/>
        <c:ser>
          <c:idx val="1"/>
          <c:order val="1"/>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907B-4145-8D9F-2A7ECB995197}"/>
            </c:ext>
          </c:extLst>
        </c:ser>
        <c:dLbls>
          <c:showLegendKey val="0"/>
          <c:showVal val="0"/>
          <c:showCatName val="0"/>
          <c:showSerName val="0"/>
          <c:showPercent val="0"/>
          <c:showBubbleSize val="0"/>
        </c:dLbls>
        <c:marker val="1"/>
        <c:smooth val="0"/>
        <c:axId val="142769152"/>
        <c:axId val="142767616"/>
      </c:lineChart>
      <c:catAx>
        <c:axId val="142760192"/>
        <c:scaling>
          <c:orientation val="minMax"/>
        </c:scaling>
        <c:delete val="0"/>
        <c:axPos val="b"/>
        <c:numFmt formatCode="mmm\-yy" sourceLinked="1"/>
        <c:majorTickMark val="out"/>
        <c:minorTickMark val="none"/>
        <c:tickLblPos val="nextTo"/>
        <c:crossAx val="142766080"/>
        <c:crosses val="autoZero"/>
        <c:auto val="1"/>
        <c:lblAlgn val="ctr"/>
        <c:lblOffset val="100"/>
        <c:noMultiLvlLbl val="1"/>
      </c:catAx>
      <c:valAx>
        <c:axId val="142766080"/>
        <c:scaling>
          <c:orientation val="minMax"/>
        </c:scaling>
        <c:delete val="0"/>
        <c:axPos val="l"/>
        <c:majorGridlines/>
        <c:numFmt formatCode="General" sourceLinked="1"/>
        <c:majorTickMark val="out"/>
        <c:minorTickMark val="none"/>
        <c:tickLblPos val="nextTo"/>
        <c:crossAx val="142760192"/>
        <c:crosses val="autoZero"/>
        <c:crossBetween val="between"/>
      </c:valAx>
      <c:valAx>
        <c:axId val="142767616"/>
        <c:scaling>
          <c:orientation val="minMax"/>
        </c:scaling>
        <c:delete val="0"/>
        <c:axPos val="r"/>
        <c:numFmt formatCode="General" sourceLinked="1"/>
        <c:majorTickMark val="out"/>
        <c:minorTickMark val="none"/>
        <c:tickLblPos val="nextTo"/>
        <c:crossAx val="142769152"/>
        <c:crosses val="max"/>
        <c:crossBetween val="between"/>
      </c:valAx>
      <c:catAx>
        <c:axId val="142769152"/>
        <c:scaling>
          <c:orientation val="minMax"/>
        </c:scaling>
        <c:delete val="1"/>
        <c:axPos val="b"/>
        <c:numFmt formatCode="mmm\-yy" sourceLinked="1"/>
        <c:majorTickMark val="out"/>
        <c:minorTickMark val="none"/>
        <c:tickLblPos val="nextTo"/>
        <c:crossAx val="142767616"/>
        <c:crosses val="autoZero"/>
        <c:auto val="1"/>
        <c:lblAlgn val="ctr"/>
        <c:lblOffset val="100"/>
        <c:noMultiLvlLbl val="1"/>
      </c:cat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E8A7-4954-B738-43F8703A09F2}"/>
            </c:ext>
          </c:extLst>
        </c:ser>
        <c:dLbls>
          <c:showLegendKey val="0"/>
          <c:showVal val="0"/>
          <c:showCatName val="0"/>
          <c:showSerName val="0"/>
          <c:showPercent val="0"/>
          <c:showBubbleSize val="0"/>
        </c:dLbls>
        <c:marker val="1"/>
        <c:smooth val="0"/>
        <c:axId val="142760192"/>
        <c:axId val="142766080"/>
      </c:lineChart>
      <c:lineChart>
        <c:grouping val="standard"/>
        <c:varyColors val="0"/>
        <c:ser>
          <c:idx val="1"/>
          <c:order val="1"/>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E8A7-4954-B738-43F8703A09F2}"/>
            </c:ext>
          </c:extLst>
        </c:ser>
        <c:dLbls>
          <c:showLegendKey val="0"/>
          <c:showVal val="0"/>
          <c:showCatName val="0"/>
          <c:showSerName val="0"/>
          <c:showPercent val="0"/>
          <c:showBubbleSize val="0"/>
        </c:dLbls>
        <c:marker val="1"/>
        <c:smooth val="0"/>
        <c:axId val="142769152"/>
        <c:axId val="142767616"/>
      </c:lineChart>
      <c:catAx>
        <c:axId val="142760192"/>
        <c:scaling>
          <c:orientation val="minMax"/>
        </c:scaling>
        <c:delete val="0"/>
        <c:axPos val="b"/>
        <c:numFmt formatCode="mmm\-yy" sourceLinked="1"/>
        <c:majorTickMark val="out"/>
        <c:minorTickMark val="none"/>
        <c:tickLblPos val="nextTo"/>
        <c:crossAx val="142766080"/>
        <c:crosses val="autoZero"/>
        <c:auto val="1"/>
        <c:lblAlgn val="ctr"/>
        <c:lblOffset val="100"/>
        <c:noMultiLvlLbl val="1"/>
      </c:catAx>
      <c:valAx>
        <c:axId val="142766080"/>
        <c:scaling>
          <c:orientation val="minMax"/>
        </c:scaling>
        <c:delete val="0"/>
        <c:axPos val="l"/>
        <c:majorGridlines/>
        <c:numFmt formatCode="General" sourceLinked="1"/>
        <c:majorTickMark val="out"/>
        <c:minorTickMark val="none"/>
        <c:tickLblPos val="nextTo"/>
        <c:crossAx val="142760192"/>
        <c:crosses val="autoZero"/>
        <c:crossBetween val="between"/>
      </c:valAx>
      <c:valAx>
        <c:axId val="142767616"/>
        <c:scaling>
          <c:orientation val="minMax"/>
        </c:scaling>
        <c:delete val="0"/>
        <c:axPos val="r"/>
        <c:numFmt formatCode="General" sourceLinked="1"/>
        <c:majorTickMark val="out"/>
        <c:minorTickMark val="none"/>
        <c:tickLblPos val="nextTo"/>
        <c:crossAx val="142769152"/>
        <c:crosses val="max"/>
        <c:crossBetween val="between"/>
      </c:valAx>
      <c:catAx>
        <c:axId val="142769152"/>
        <c:scaling>
          <c:orientation val="minMax"/>
        </c:scaling>
        <c:delete val="1"/>
        <c:axPos val="b"/>
        <c:numFmt formatCode="mmm\-yy" sourceLinked="1"/>
        <c:majorTickMark val="out"/>
        <c:minorTickMark val="none"/>
        <c:tickLblPos val="nextTo"/>
        <c:crossAx val="142767616"/>
        <c:crosses val="autoZero"/>
        <c:auto val="1"/>
        <c:lblAlgn val="ctr"/>
        <c:lblOffset val="100"/>
        <c:noMultiLvlLbl val="1"/>
      </c:catAx>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2"/>
          <c:order val="0"/>
          <c:tx>
            <c:strRef>
              <c:f>'Graphique B'!$B$3</c:f>
              <c:strCache>
                <c:ptCount val="1"/>
                <c:pt idx="0">
                  <c:v>CUI-CAE</c:v>
                </c:pt>
              </c:strCache>
            </c:strRef>
          </c:tx>
          <c:spPr>
            <a:solidFill>
              <a:srgbClr val="00B0F0"/>
            </a:solidFill>
            <a:ln>
              <a:noFill/>
            </a:ln>
            <a:effectLst/>
          </c:spPr>
          <c:invertIfNegative val="0"/>
          <c:cat>
            <c:numRef>
              <c:f>'Graphique B'!$A$4:$A$14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B'!$B$4:$B$14</c:f>
              <c:numCache>
                <c:formatCode>#,##0</c:formatCode>
                <c:ptCount val="11"/>
                <c:pt idx="0">
                  <c:v>96229</c:v>
                </c:pt>
                <c:pt idx="1">
                  <c:v>108297</c:v>
                </c:pt>
                <c:pt idx="2">
                  <c:v>77949</c:v>
                </c:pt>
                <c:pt idx="3">
                  <c:v>50992</c:v>
                </c:pt>
                <c:pt idx="4">
                  <c:v>43604</c:v>
                </c:pt>
                <c:pt idx="5">
                  <c:v>49110</c:v>
                </c:pt>
                <c:pt idx="6">
                  <c:v>33003</c:v>
                </c:pt>
                <c:pt idx="7">
                  <c:v>770</c:v>
                </c:pt>
              </c:numCache>
            </c:numRef>
          </c:val>
          <c:extLst>
            <c:ext xmlns:c16="http://schemas.microsoft.com/office/drawing/2014/chart" uri="{C3380CC4-5D6E-409C-BE32-E72D297353CC}">
              <c16:uniqueId val="{00000001-F378-47CB-822D-EF25E63DBC6F}"/>
            </c:ext>
          </c:extLst>
        </c:ser>
        <c:ser>
          <c:idx val="3"/>
          <c:order val="1"/>
          <c:tx>
            <c:strRef>
              <c:f>'Graphique B'!$C$3</c:f>
              <c:strCache>
                <c:ptCount val="1"/>
                <c:pt idx="0">
                  <c:v>PEC</c:v>
                </c:pt>
              </c:strCache>
            </c:strRef>
          </c:tx>
          <c:spPr>
            <a:solidFill>
              <a:srgbClr val="0070C0"/>
            </a:solidFill>
            <a:ln>
              <a:noFill/>
            </a:ln>
            <a:effectLst/>
          </c:spPr>
          <c:invertIfNegative val="0"/>
          <c:cat>
            <c:numRef>
              <c:f>'Graphique B'!$A$4:$A$14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B'!$C$4:$C$14</c:f>
              <c:numCache>
                <c:formatCode>#,##0</c:formatCode>
                <c:ptCount val="11"/>
                <c:pt idx="7">
                  <c:v>19424</c:v>
                </c:pt>
                <c:pt idx="8">
                  <c:v>18623</c:v>
                </c:pt>
                <c:pt idx="9">
                  <c:v>17899</c:v>
                </c:pt>
                <c:pt idx="10">
                  <c:v>35894</c:v>
                </c:pt>
              </c:numCache>
            </c:numRef>
          </c:val>
          <c:extLst>
            <c:ext xmlns:c16="http://schemas.microsoft.com/office/drawing/2014/chart" uri="{C3380CC4-5D6E-409C-BE32-E72D297353CC}">
              <c16:uniqueId val="{00000002-F378-47CB-822D-EF25E63DBC6F}"/>
            </c:ext>
          </c:extLst>
        </c:ser>
        <c:ser>
          <c:idx val="0"/>
          <c:order val="2"/>
          <c:tx>
            <c:strRef>
              <c:f>'Graphique B'!$D$3</c:f>
              <c:strCache>
                <c:ptCount val="1"/>
                <c:pt idx="0">
                  <c:v>CUI-CIE</c:v>
                </c:pt>
              </c:strCache>
            </c:strRef>
          </c:tx>
          <c:spPr>
            <a:solidFill>
              <a:schemeClr val="accent2">
                <a:lumMod val="75000"/>
              </a:schemeClr>
            </a:solidFill>
            <a:ln>
              <a:noFill/>
            </a:ln>
            <a:effectLst/>
          </c:spPr>
          <c:invertIfNegative val="0"/>
          <c:cat>
            <c:numRef>
              <c:f>'Graphique B'!$A$4:$A$14</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B'!$D$4:$D$14</c:f>
              <c:numCache>
                <c:formatCode>#,##0</c:formatCode>
                <c:ptCount val="11"/>
                <c:pt idx="0">
                  <c:v>17415</c:v>
                </c:pt>
                <c:pt idx="1">
                  <c:v>17383</c:v>
                </c:pt>
                <c:pt idx="2">
                  <c:v>13844</c:v>
                </c:pt>
                <c:pt idx="3">
                  <c:v>10372</c:v>
                </c:pt>
                <c:pt idx="4">
                  <c:v>24715</c:v>
                </c:pt>
                <c:pt idx="5">
                  <c:v>22231</c:v>
                </c:pt>
                <c:pt idx="6">
                  <c:v>6708</c:v>
                </c:pt>
                <c:pt idx="7">
                  <c:v>972</c:v>
                </c:pt>
                <c:pt idx="8">
                  <c:v>1088</c:v>
                </c:pt>
                <c:pt idx="9">
                  <c:v>2279</c:v>
                </c:pt>
                <c:pt idx="10">
                  <c:v>75040</c:v>
                </c:pt>
              </c:numCache>
            </c:numRef>
          </c:val>
          <c:extLst>
            <c:ext xmlns:c16="http://schemas.microsoft.com/office/drawing/2014/chart" uri="{C3380CC4-5D6E-409C-BE32-E72D297353CC}">
              <c16:uniqueId val="{00000003-F378-47CB-822D-EF25E63DBC6F}"/>
            </c:ext>
          </c:extLst>
        </c:ser>
        <c:dLbls>
          <c:showLegendKey val="0"/>
          <c:showVal val="0"/>
          <c:showCatName val="0"/>
          <c:showSerName val="0"/>
          <c:showPercent val="0"/>
          <c:showBubbleSize val="0"/>
        </c:dLbls>
        <c:gapWidth val="150"/>
        <c:overlap val="100"/>
        <c:axId val="389159176"/>
        <c:axId val="389152944"/>
      </c:barChart>
      <c:catAx>
        <c:axId val="389159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9152944"/>
        <c:crosses val="autoZero"/>
        <c:auto val="1"/>
        <c:lblAlgn val="ctr"/>
        <c:lblOffset val="100"/>
        <c:noMultiLvlLbl val="0"/>
      </c:catAx>
      <c:valAx>
        <c:axId val="389152944"/>
        <c:scaling>
          <c:orientation val="minMax"/>
          <c:max val="13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9159176"/>
        <c:crosses val="autoZero"/>
        <c:crossBetween val="between"/>
        <c:majorUnit val="1000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'Graphique 2'!$A$5</c:f>
              <c:strCache>
                <c:ptCount val="1"/>
                <c:pt idx="0">
                  <c:v>Non-marchand (CUI-CAE / PEC)</c:v>
                </c:pt>
              </c:strCache>
            </c:strRef>
          </c:tx>
          <c:spPr>
            <a:solidFill>
              <a:schemeClr val="accent5">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'Graphique 2'!$B$3:$F$3</c:f>
              <c:numCache>
                <c:formatCode>General</c:formatCode>
                <c:ptCount val="5"/>
                <c:pt idx="0">
                  <c:v>2017</c:v>
                </c:pt>
                <c:pt idx="1">
                  <c:v>2018</c:v>
                </c:pt>
                <c:pt idx="2">
                  <c:v>2019</c:v>
                </c:pt>
                <c:pt idx="3">
                  <c:v>2020</c:v>
                </c:pt>
                <c:pt idx="4">
                  <c:v>2021</c:v>
                </c:pt>
              </c:numCache>
            </c:numRef>
          </c:cat>
          <c:val>
            <c:numRef>
              <c:f>'Graphique 2'!$B$5:$F$5</c:f>
              <c:numCache>
                <c:formatCode>0.0</c:formatCode>
                <c:ptCount val="5"/>
                <c:pt idx="0" formatCode="#\ ##0.0">
                  <c:v>14.52303</c:v>
                </c:pt>
                <c:pt idx="1">
                  <c:v>15.58371</c:v>
                </c:pt>
                <c:pt idx="2">
                  <c:v>19.760829999999999</c:v>
                </c:pt>
                <c:pt idx="3">
                  <c:v>23.077020000000001</c:v>
                </c:pt>
                <c:pt idx="4">
                  <c:v>34.209760000000003</c:v>
                </c:pt>
              </c:numCache>
            </c:numRef>
          </c:val>
          <c:extLst>
            <c:ext xmlns:c16="http://schemas.microsoft.com/office/drawing/2014/chart" uri="{C3380CC4-5D6E-409C-BE32-E72D297353CC}">
              <c16:uniqueId val="{00000001-06C5-4D35-9ACB-1D9D58E4F5C2}"/>
            </c:ext>
          </c:extLst>
        </c:ser>
        <c:ser>
          <c:idx val="2"/>
          <c:order val="1"/>
          <c:tx>
            <c:strRef>
              <c:f>'Graphique 2'!$A$6</c:f>
              <c:strCache>
                <c:ptCount val="1"/>
                <c:pt idx="0">
                  <c:v>Marchand (CUI-CIE)</c:v>
                </c:pt>
              </c:strCache>
            </c:strRef>
          </c:tx>
          <c:spPr>
            <a:solidFill>
              <a:schemeClr val="accent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'Graphique 2'!$B$3:$F$3</c:f>
              <c:numCache>
                <c:formatCode>General</c:formatCode>
                <c:ptCount val="5"/>
                <c:pt idx="0">
                  <c:v>2017</c:v>
                </c:pt>
                <c:pt idx="1">
                  <c:v>2018</c:v>
                </c:pt>
                <c:pt idx="2">
                  <c:v>2019</c:v>
                </c:pt>
                <c:pt idx="3">
                  <c:v>2020</c:v>
                </c:pt>
                <c:pt idx="4">
                  <c:v>2021</c:v>
                </c:pt>
              </c:numCache>
            </c:numRef>
          </c:cat>
          <c:val>
            <c:numRef>
              <c:f>'Graphique 2'!$B$6:$F$6</c:f>
              <c:numCache>
                <c:formatCode>0.0</c:formatCode>
                <c:ptCount val="5"/>
                <c:pt idx="0" formatCode="#\ ##0.0">
                  <c:v>24.19041</c:v>
                </c:pt>
                <c:pt idx="1">
                  <c:v>26.312940000000001</c:v>
                </c:pt>
                <c:pt idx="2">
                  <c:v>25.587959999999999</c:v>
                </c:pt>
                <c:pt idx="3">
                  <c:v>51.94894</c:v>
                </c:pt>
                <c:pt idx="4">
                  <c:v>93.528769999999994</c:v>
                </c:pt>
              </c:numCache>
            </c:numRef>
          </c:val>
          <c:extLst>
            <c:ext xmlns:c16="http://schemas.microsoft.com/office/drawing/2014/chart" uri="{C3380CC4-5D6E-409C-BE32-E72D297353CC}">
              <c16:uniqueId val="{00000002-06C5-4D35-9ACB-1D9D58E4F5C2}"/>
            </c:ext>
          </c:extLst>
        </c:ser>
        <c:ser>
          <c:idx val="0"/>
          <c:order val="2"/>
          <c:tx>
            <c:strRef>
              <c:f>'Graphique 2'!$A$4</c:f>
              <c:strCache>
                <c:ptCount val="1"/>
                <c:pt idx="0">
                  <c:v>Ensemble</c:v>
                </c:pt>
              </c:strCache>
            </c:strRef>
          </c:tx>
          <c:spPr>
            <a:solidFill>
              <a:schemeClr val="tx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'Graphique 2'!$B$3:$F$3</c:f>
              <c:numCache>
                <c:formatCode>General</c:formatCode>
                <c:ptCount val="5"/>
                <c:pt idx="0">
                  <c:v>2017</c:v>
                </c:pt>
                <c:pt idx="1">
                  <c:v>2018</c:v>
                </c:pt>
                <c:pt idx="2">
                  <c:v>2019</c:v>
                </c:pt>
                <c:pt idx="3">
                  <c:v>2020</c:v>
                </c:pt>
                <c:pt idx="4">
                  <c:v>2021</c:v>
                </c:pt>
              </c:numCache>
            </c:numRef>
          </c:cat>
          <c:val>
            <c:numRef>
              <c:f>'Graphique 2'!$B$4:$F$4</c:f>
              <c:numCache>
                <c:formatCode>0.0</c:formatCode>
                <c:ptCount val="5"/>
                <c:pt idx="0" formatCode="#\ ##0.0">
                  <c:v>15.57441</c:v>
                </c:pt>
                <c:pt idx="1">
                  <c:v>15.88109</c:v>
                </c:pt>
                <c:pt idx="2">
                  <c:v>20.01239</c:v>
                </c:pt>
                <c:pt idx="3">
                  <c:v>24.622630000000001</c:v>
                </c:pt>
                <c:pt idx="4">
                  <c:v>59.914209999999997</c:v>
                </c:pt>
              </c:numCache>
            </c:numRef>
          </c:val>
          <c:extLst>
            <c:ext xmlns:c16="http://schemas.microsoft.com/office/drawing/2014/chart" uri="{C3380CC4-5D6E-409C-BE32-E72D297353CC}">
              <c16:uniqueId val="{00000000-06C5-4D35-9ACB-1D9D58E4F5C2}"/>
            </c:ext>
          </c:extLst>
        </c:ser>
        <c:dLbls>
          <c:showLegendKey val="0"/>
          <c:showVal val="0"/>
          <c:showCatName val="0"/>
          <c:showSerName val="0"/>
          <c:showPercent val="0"/>
          <c:showBubbleSize val="0"/>
        </c:dLbls>
        <c:gapWidth val="219"/>
        <c:overlap val="-27"/>
        <c:axId val="514171072"/>
        <c:axId val="487404880"/>
      </c:barChart>
      <c:catAx>
        <c:axId val="514171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7404880"/>
        <c:crosses val="autoZero"/>
        <c:auto val="1"/>
        <c:lblAlgn val="ctr"/>
        <c:lblOffset val="100"/>
        <c:noMultiLvlLbl val="0"/>
      </c:catAx>
      <c:valAx>
        <c:axId val="487404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4171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3'!$B$3</c:f>
              <c:strCache>
                <c:ptCount val="1"/>
                <c:pt idx="0">
                  <c:v>Poids du secteur</c:v>
                </c:pt>
              </c:strCache>
            </c:strRef>
          </c:tx>
          <c:spPr>
            <a:solidFill>
              <a:schemeClr val="accent4">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'Graphique 3'!$A$4:$A$16</c:f>
              <c:strCache>
                <c:ptCount val="13"/>
                <c:pt idx="0">
                  <c:v>Hébergement et restauration</c:v>
                </c:pt>
                <c:pt idx="1">
                  <c:v>Commerce ; réparation d'automobiles et de motocycles</c:v>
                </c:pt>
                <c:pt idx="2">
                  <c:v>Industrie manufacturière</c:v>
                </c:pt>
                <c:pt idx="3">
                  <c:v>Construction</c:v>
                </c:pt>
                <c:pt idx="4">
                  <c:v>Activités de services administratifs et de soutien</c:v>
                </c:pt>
                <c:pt idx="5">
                  <c:v>Activités spécialisées, scientifiques et techniques</c:v>
                </c:pt>
                <c:pt idx="6">
                  <c:v>Transports et entreposage</c:v>
                </c:pt>
                <c:pt idx="7">
                  <c:v>Santé humaine et action sociale</c:v>
                </c:pt>
                <c:pt idx="8">
                  <c:v>Autres activités de services</c:v>
                </c:pt>
                <c:pt idx="9">
                  <c:v>Autres activités</c:v>
                </c:pt>
                <c:pt idx="10">
                  <c:v>Information et communication</c:v>
                </c:pt>
                <c:pt idx="11">
                  <c:v>Agriculture, sylviculture et pêche</c:v>
                </c:pt>
                <c:pt idx="12">
                  <c:v>Arts, spectacles et activités récréatives</c:v>
                </c:pt>
              </c:strCache>
            </c:strRef>
          </c:cat>
          <c:val>
            <c:numRef>
              <c:f>'Graphique 3'!$B$4:$B$16</c:f>
              <c:numCache>
                <c:formatCode>0.0%</c:formatCode>
                <c:ptCount val="13"/>
                <c:pt idx="0">
                  <c:v>0.23327400000000001</c:v>
                </c:pt>
                <c:pt idx="1">
                  <c:v>0.22936000000000001</c:v>
                </c:pt>
                <c:pt idx="2">
                  <c:v>0.12567300000000001</c:v>
                </c:pt>
                <c:pt idx="3">
                  <c:v>9.1672000000000003E-2</c:v>
                </c:pt>
                <c:pt idx="4">
                  <c:v>7.0308999999999996E-2</c:v>
                </c:pt>
                <c:pt idx="5">
                  <c:v>5.1998999999999997E-2</c:v>
                </c:pt>
                <c:pt idx="6">
                  <c:v>4.7262999999999999E-2</c:v>
                </c:pt>
                <c:pt idx="7">
                  <c:v>3.3652000000000001E-2</c:v>
                </c:pt>
                <c:pt idx="8">
                  <c:v>3.2680000000000001E-2</c:v>
                </c:pt>
                <c:pt idx="9">
                  <c:v>3.0474000000000001E-2</c:v>
                </c:pt>
                <c:pt idx="10">
                  <c:v>2.0416E-2</c:v>
                </c:pt>
                <c:pt idx="11">
                  <c:v>2.0378E-2</c:v>
                </c:pt>
                <c:pt idx="12">
                  <c:v>1.285E-2</c:v>
                </c:pt>
              </c:numCache>
            </c:numRef>
          </c:val>
          <c:extLst>
            <c:ext xmlns:c16="http://schemas.microsoft.com/office/drawing/2014/chart" uri="{C3380CC4-5D6E-409C-BE32-E72D297353CC}">
              <c16:uniqueId val="{00000000-A4E3-4B0D-9ECA-03593579C369}"/>
            </c:ext>
          </c:extLst>
        </c:ser>
        <c:dLbls>
          <c:showLegendKey val="0"/>
          <c:showVal val="0"/>
          <c:showCatName val="0"/>
          <c:showSerName val="0"/>
          <c:showPercent val="0"/>
          <c:showBubbleSize val="0"/>
        </c:dLbls>
        <c:gapWidth val="182"/>
        <c:axId val="598298864"/>
        <c:axId val="598297880"/>
      </c:barChart>
      <c:catAx>
        <c:axId val="5982988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8297880"/>
        <c:crosses val="autoZero"/>
        <c:auto val="1"/>
        <c:lblAlgn val="ctr"/>
        <c:lblOffset val="100"/>
        <c:noMultiLvlLbl val="0"/>
      </c:catAx>
      <c:valAx>
        <c:axId val="59829788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8298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166686</xdr:rowOff>
    </xdr:from>
    <xdr:to>
      <xdr:col>0</xdr:col>
      <xdr:colOff>38099</xdr:colOff>
      <xdr:row>59</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63500</xdr:colOff>
      <xdr:row>1</xdr:row>
      <xdr:rowOff>109005</xdr:rowOff>
    </xdr:from>
    <xdr:to>
      <xdr:col>14</xdr:col>
      <xdr:colOff>396875</xdr:colOff>
      <xdr:row>19</xdr:row>
      <xdr:rowOff>147106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36</xdr:row>
      <xdr:rowOff>166686</xdr:rowOff>
    </xdr:from>
    <xdr:to>
      <xdr:col>0</xdr:col>
      <xdr:colOff>38099</xdr:colOff>
      <xdr:row>58</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455083</xdr:colOff>
      <xdr:row>19</xdr:row>
      <xdr:rowOff>45505</xdr:rowOff>
    </xdr:from>
    <xdr:to>
      <xdr:col>8</xdr:col>
      <xdr:colOff>587375</xdr:colOff>
      <xdr:row>37</xdr:row>
      <xdr:rowOff>104773</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36</xdr:row>
      <xdr:rowOff>166686</xdr:rowOff>
    </xdr:from>
    <xdr:to>
      <xdr:col>0</xdr:col>
      <xdr:colOff>38099</xdr:colOff>
      <xdr:row>58</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166686</xdr:rowOff>
    </xdr:from>
    <xdr:to>
      <xdr:col>0</xdr:col>
      <xdr:colOff>38099</xdr:colOff>
      <xdr:row>59</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412749</xdr:colOff>
      <xdr:row>1</xdr:row>
      <xdr:rowOff>119589</xdr:rowOff>
    </xdr:from>
    <xdr:to>
      <xdr:col>14</xdr:col>
      <xdr:colOff>746124</xdr:colOff>
      <xdr:row>19</xdr:row>
      <xdr:rowOff>157690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733425</xdr:colOff>
      <xdr:row>11</xdr:row>
      <xdr:rowOff>123825</xdr:rowOff>
    </xdr:from>
    <xdr:to>
      <xdr:col>5</xdr:col>
      <xdr:colOff>485775</xdr:colOff>
      <xdr:row>26</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304799</xdr:colOff>
      <xdr:row>0</xdr:row>
      <xdr:rowOff>57150</xdr:rowOff>
    </xdr:from>
    <xdr:to>
      <xdr:col>13</xdr:col>
      <xdr:colOff>200024</xdr:colOff>
      <xdr:row>16</xdr:row>
      <xdr:rowOff>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aro\PMAPT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ares.travail-emploi.gouv.fr/contac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6"/>
  <sheetViews>
    <sheetView tabSelected="1" workbookViewId="0">
      <selection activeCell="A26" sqref="A26:L26"/>
    </sheetView>
  </sheetViews>
  <sheetFormatPr baseColWidth="10" defaultRowHeight="15" x14ac:dyDescent="0.25"/>
  <sheetData>
    <row r="1" spans="1:18" ht="41.25" customHeight="1" x14ac:dyDescent="0.25">
      <c r="A1" s="165" t="s">
        <v>140</v>
      </c>
      <c r="B1" s="165"/>
      <c r="C1" s="165"/>
      <c r="D1" s="165"/>
      <c r="E1" s="165"/>
      <c r="F1" s="165"/>
      <c r="G1" s="165"/>
      <c r="H1" s="165"/>
      <c r="I1" s="165"/>
      <c r="J1" s="165"/>
      <c r="K1" s="165"/>
      <c r="L1" s="165"/>
    </row>
    <row r="2" spans="1:18" ht="18.75" customHeight="1" x14ac:dyDescent="0.25">
      <c r="A2" s="162" t="s">
        <v>38</v>
      </c>
      <c r="B2" s="162"/>
      <c r="C2" s="162"/>
      <c r="D2" s="162"/>
      <c r="E2" s="162"/>
      <c r="F2" s="162"/>
      <c r="G2" s="162"/>
      <c r="H2" s="162"/>
      <c r="I2" s="162"/>
      <c r="J2" s="162"/>
      <c r="K2" s="162"/>
      <c r="L2" s="162"/>
    </row>
    <row r="3" spans="1:18" ht="57.75" customHeight="1" x14ac:dyDescent="0.25">
      <c r="A3" s="166" t="s">
        <v>87</v>
      </c>
      <c r="B3" s="166"/>
      <c r="C3" s="166"/>
      <c r="D3" s="166"/>
      <c r="E3" s="166"/>
      <c r="F3" s="166"/>
      <c r="G3" s="166"/>
      <c r="H3" s="166"/>
      <c r="I3" s="166"/>
      <c r="J3" s="166"/>
      <c r="K3" s="166"/>
      <c r="L3" s="166"/>
    </row>
    <row r="4" spans="1:18" ht="16.5" customHeight="1" x14ac:dyDescent="0.25">
      <c r="A4" s="162" t="s">
        <v>39</v>
      </c>
      <c r="B4" s="162"/>
      <c r="C4" s="162"/>
      <c r="D4" s="162"/>
      <c r="E4" s="162"/>
      <c r="F4" s="162"/>
      <c r="G4" s="162"/>
      <c r="H4" s="162"/>
      <c r="I4" s="162"/>
      <c r="J4" s="162"/>
      <c r="K4" s="162"/>
      <c r="L4" s="162"/>
    </row>
    <row r="5" spans="1:18" ht="86.25" customHeight="1" x14ac:dyDescent="0.25">
      <c r="A5" s="167" t="s">
        <v>88</v>
      </c>
      <c r="B5" s="167"/>
      <c r="C5" s="167"/>
      <c r="D5" s="167"/>
      <c r="E5" s="167"/>
      <c r="F5" s="167"/>
      <c r="G5" s="167"/>
      <c r="H5" s="167"/>
      <c r="I5" s="167"/>
      <c r="J5" s="167"/>
      <c r="K5" s="167"/>
      <c r="L5" s="167"/>
      <c r="R5" s="9"/>
    </row>
    <row r="6" spans="1:18" x14ac:dyDescent="0.25">
      <c r="A6" s="162" t="s">
        <v>40</v>
      </c>
      <c r="B6" s="162"/>
      <c r="C6" s="162"/>
      <c r="D6" s="162"/>
      <c r="E6" s="162"/>
      <c r="F6" s="162"/>
      <c r="G6" s="162"/>
      <c r="H6" s="162"/>
      <c r="I6" s="162"/>
      <c r="J6" s="162"/>
      <c r="K6" s="162"/>
      <c r="L6" s="162"/>
    </row>
    <row r="7" spans="1:18" ht="58.5" customHeight="1" x14ac:dyDescent="0.25">
      <c r="A7" s="163" t="s">
        <v>89</v>
      </c>
      <c r="B7" s="163"/>
      <c r="C7" s="163"/>
      <c r="D7" s="163"/>
      <c r="E7" s="163"/>
      <c r="F7" s="163"/>
      <c r="G7" s="163"/>
      <c r="H7" s="163"/>
      <c r="I7" s="163"/>
      <c r="J7" s="163"/>
      <c r="K7" s="163"/>
      <c r="L7" s="163"/>
    </row>
    <row r="8" spans="1:18" x14ac:dyDescent="0.25">
      <c r="A8" s="162" t="s">
        <v>41</v>
      </c>
      <c r="B8" s="162"/>
      <c r="C8" s="162"/>
      <c r="D8" s="162"/>
      <c r="E8" s="162"/>
      <c r="F8" s="162"/>
      <c r="G8" s="162"/>
      <c r="H8" s="162"/>
      <c r="I8" s="162"/>
      <c r="J8" s="162"/>
      <c r="K8" s="162"/>
      <c r="L8" s="162"/>
    </row>
    <row r="9" spans="1:18" ht="36" customHeight="1" x14ac:dyDescent="0.25">
      <c r="A9" s="164" t="s">
        <v>45</v>
      </c>
      <c r="B9" s="164"/>
      <c r="C9" s="164"/>
      <c r="D9" s="164"/>
      <c r="E9" s="164"/>
      <c r="F9" s="164"/>
      <c r="G9" s="164"/>
      <c r="H9" s="164"/>
      <c r="I9" s="164"/>
      <c r="J9" s="164"/>
      <c r="K9" s="164"/>
      <c r="L9" s="164"/>
    </row>
    <row r="10" spans="1:18" x14ac:dyDescent="0.25">
      <c r="A10" s="162" t="s">
        <v>42</v>
      </c>
      <c r="B10" s="162"/>
      <c r="C10" s="162"/>
      <c r="D10" s="162"/>
      <c r="E10" s="162"/>
      <c r="F10" s="162"/>
      <c r="G10" s="162"/>
      <c r="H10" s="162"/>
      <c r="I10" s="162"/>
      <c r="J10" s="162"/>
      <c r="K10" s="162"/>
      <c r="L10" s="162"/>
    </row>
    <row r="11" spans="1:18" x14ac:dyDescent="0.25">
      <c r="A11" s="3"/>
      <c r="B11" s="4"/>
      <c r="C11" s="5"/>
      <c r="D11" s="4"/>
      <c r="E11" s="4"/>
      <c r="F11" s="4"/>
      <c r="G11" s="4"/>
      <c r="H11" s="4"/>
      <c r="I11" s="1"/>
      <c r="J11" s="1"/>
      <c r="K11" s="1"/>
      <c r="L11" s="1"/>
    </row>
    <row r="12" spans="1:18" x14ac:dyDescent="0.25">
      <c r="A12" s="161" t="s">
        <v>116</v>
      </c>
      <c r="B12" s="161"/>
      <c r="C12" s="161"/>
      <c r="D12" s="161"/>
      <c r="E12" s="161"/>
      <c r="F12" s="161"/>
      <c r="G12" s="161"/>
      <c r="H12" s="161"/>
      <c r="I12" s="161"/>
      <c r="J12" s="161"/>
      <c r="K12" s="161"/>
      <c r="L12" s="161"/>
    </row>
    <row r="13" spans="1:18" ht="15" customHeight="1" x14ac:dyDescent="0.25">
      <c r="A13" s="3"/>
      <c r="B13" s="3"/>
      <c r="C13" s="3"/>
      <c r="D13" s="3"/>
      <c r="E13" s="3"/>
      <c r="F13" s="3"/>
      <c r="G13" s="3"/>
      <c r="H13" s="3"/>
      <c r="I13" s="3"/>
      <c r="J13" s="3"/>
      <c r="K13" s="3"/>
      <c r="L13" s="3"/>
    </row>
    <row r="14" spans="1:18" ht="15" customHeight="1" x14ac:dyDescent="0.25">
      <c r="A14" s="161" t="s">
        <v>138</v>
      </c>
      <c r="B14" s="161"/>
      <c r="C14" s="161"/>
      <c r="D14" s="161"/>
      <c r="E14" s="161"/>
      <c r="F14" s="161"/>
      <c r="G14" s="161"/>
      <c r="H14" s="161"/>
      <c r="I14" s="161"/>
      <c r="J14" s="161"/>
      <c r="K14" s="161"/>
      <c r="L14" s="161"/>
    </row>
    <row r="15" spans="1:18" x14ac:dyDescent="0.25">
      <c r="A15" s="3"/>
      <c r="B15" s="4"/>
      <c r="C15" s="5"/>
      <c r="D15" s="4"/>
      <c r="E15" s="4"/>
      <c r="F15" s="4"/>
      <c r="G15" s="4"/>
      <c r="H15" s="4"/>
      <c r="I15" s="1"/>
      <c r="J15" s="1"/>
      <c r="K15" s="1"/>
      <c r="L15" s="1"/>
    </row>
    <row r="16" spans="1:18" x14ac:dyDescent="0.25">
      <c r="A16" s="161" t="s">
        <v>139</v>
      </c>
      <c r="B16" s="161"/>
      <c r="C16" s="161"/>
      <c r="D16" s="161"/>
      <c r="E16" s="161"/>
      <c r="F16" s="161"/>
      <c r="G16" s="161"/>
      <c r="H16" s="161"/>
      <c r="I16" s="161"/>
      <c r="J16" s="161"/>
      <c r="K16" s="161"/>
      <c r="L16" s="161"/>
    </row>
    <row r="17" spans="1:12" x14ac:dyDescent="0.25">
      <c r="A17" s="3"/>
      <c r="B17" s="4"/>
      <c r="C17" s="5"/>
      <c r="D17" s="4"/>
      <c r="E17" s="4"/>
      <c r="F17" s="4"/>
      <c r="G17" s="4"/>
      <c r="H17" s="4"/>
      <c r="I17" s="1"/>
      <c r="J17" s="1"/>
      <c r="K17" s="1"/>
      <c r="L17" s="1"/>
    </row>
    <row r="18" spans="1:12" x14ac:dyDescent="0.25">
      <c r="A18" s="161" t="s">
        <v>95</v>
      </c>
      <c r="B18" s="161"/>
      <c r="C18" s="161"/>
      <c r="D18" s="161"/>
      <c r="E18" s="161"/>
      <c r="F18" s="161"/>
      <c r="G18" s="161"/>
      <c r="H18" s="161"/>
      <c r="I18" s="161"/>
      <c r="J18" s="161"/>
      <c r="K18" s="161"/>
      <c r="L18" s="161"/>
    </row>
    <row r="19" spans="1:12" x14ac:dyDescent="0.25">
      <c r="A19" s="16"/>
      <c r="B19" s="16"/>
      <c r="C19" s="16"/>
      <c r="D19" s="16"/>
      <c r="E19" s="16"/>
      <c r="F19" s="16"/>
      <c r="G19" s="16"/>
      <c r="H19" s="16"/>
      <c r="I19" s="16"/>
      <c r="J19" s="16"/>
      <c r="K19" s="16"/>
      <c r="L19" s="16"/>
    </row>
    <row r="20" spans="1:12" ht="15" customHeight="1" x14ac:dyDescent="0.25">
      <c r="A20" s="161" t="s">
        <v>131</v>
      </c>
      <c r="B20" s="161"/>
      <c r="C20" s="161"/>
      <c r="D20" s="161"/>
      <c r="E20" s="161"/>
      <c r="F20" s="161"/>
      <c r="G20" s="161"/>
      <c r="H20" s="161"/>
      <c r="I20" s="161"/>
      <c r="J20" s="161"/>
      <c r="K20" s="161"/>
      <c r="L20" s="161"/>
    </row>
    <row r="21" spans="1:12" x14ac:dyDescent="0.25">
      <c r="A21" s="3"/>
      <c r="B21" s="3"/>
      <c r="C21" s="3"/>
      <c r="D21" s="3"/>
      <c r="E21" s="3"/>
      <c r="F21" s="3"/>
      <c r="G21" s="3"/>
      <c r="H21" s="3"/>
      <c r="I21" s="3"/>
      <c r="J21" s="3"/>
      <c r="K21" s="3"/>
      <c r="L21" s="3"/>
    </row>
    <row r="22" spans="1:12" x14ac:dyDescent="0.25">
      <c r="A22" s="161" t="s">
        <v>113</v>
      </c>
      <c r="B22" s="161"/>
      <c r="C22" s="161"/>
      <c r="D22" s="161"/>
      <c r="E22" s="161"/>
      <c r="F22" s="161"/>
      <c r="G22" s="161"/>
      <c r="H22" s="161"/>
      <c r="I22" s="161"/>
      <c r="J22" s="161"/>
      <c r="K22" s="161"/>
      <c r="L22" s="161"/>
    </row>
    <row r="23" spans="1:12" x14ac:dyDescent="0.25">
      <c r="A23" s="3"/>
      <c r="B23" s="3"/>
      <c r="C23" s="3"/>
      <c r="D23" s="3"/>
      <c r="E23" s="3"/>
      <c r="F23" s="3"/>
      <c r="G23" s="3"/>
      <c r="H23" s="3"/>
      <c r="I23" s="3"/>
      <c r="J23" s="3"/>
      <c r="K23" s="3"/>
      <c r="L23" s="3"/>
    </row>
    <row r="24" spans="1:12" ht="15" customHeight="1" x14ac:dyDescent="0.25">
      <c r="A24" s="161" t="s">
        <v>142</v>
      </c>
      <c r="B24" s="161"/>
      <c r="C24" s="161"/>
      <c r="D24" s="161"/>
      <c r="E24" s="161"/>
      <c r="F24" s="161"/>
      <c r="G24" s="161"/>
      <c r="H24" s="161"/>
      <c r="I24" s="161"/>
      <c r="J24" s="161"/>
      <c r="K24" s="161"/>
      <c r="L24" s="161"/>
    </row>
    <row r="25" spans="1:12" x14ac:dyDescent="0.25">
      <c r="A25" s="3"/>
      <c r="B25" s="4"/>
      <c r="C25" s="5"/>
      <c r="D25" s="4"/>
      <c r="E25" s="4"/>
      <c r="F25" s="4"/>
      <c r="G25" s="4"/>
      <c r="H25" s="4"/>
      <c r="I25" s="1"/>
      <c r="J25" s="1"/>
      <c r="K25" s="1"/>
      <c r="L25" s="1"/>
    </row>
    <row r="26" spans="1:12" x14ac:dyDescent="0.25">
      <c r="A26" s="161" t="s">
        <v>137</v>
      </c>
      <c r="B26" s="161"/>
      <c r="C26" s="161"/>
      <c r="D26" s="161"/>
      <c r="E26" s="161"/>
      <c r="F26" s="161"/>
      <c r="G26" s="161"/>
      <c r="H26" s="161"/>
      <c r="I26" s="161"/>
      <c r="J26" s="161"/>
      <c r="K26" s="161"/>
      <c r="L26" s="161"/>
    </row>
    <row r="27" spans="1:12" x14ac:dyDescent="0.25">
      <c r="A27" s="3"/>
      <c r="B27" s="3"/>
      <c r="C27" s="3"/>
      <c r="D27" s="3"/>
      <c r="E27" s="3"/>
      <c r="F27" s="3"/>
      <c r="G27" s="3"/>
      <c r="H27" s="3"/>
      <c r="I27" s="3"/>
      <c r="J27" s="3"/>
      <c r="K27" s="3"/>
      <c r="L27" s="3"/>
    </row>
    <row r="28" spans="1:12" x14ac:dyDescent="0.25">
      <c r="A28" s="161" t="s">
        <v>130</v>
      </c>
      <c r="B28" s="161"/>
      <c r="C28" s="161"/>
      <c r="D28" s="161"/>
      <c r="E28" s="161"/>
      <c r="F28" s="161"/>
      <c r="G28" s="161"/>
      <c r="H28" s="161"/>
      <c r="I28" s="161"/>
      <c r="J28" s="161"/>
      <c r="K28" s="161"/>
      <c r="L28" s="161"/>
    </row>
    <row r="29" spans="1:12" x14ac:dyDescent="0.25">
      <c r="A29" s="3"/>
      <c r="B29" s="3"/>
      <c r="C29" s="3"/>
      <c r="D29" s="3"/>
      <c r="E29" s="3"/>
      <c r="F29" s="3"/>
      <c r="G29" s="3"/>
      <c r="H29" s="3"/>
      <c r="I29" s="3"/>
      <c r="J29" s="3"/>
      <c r="K29" s="3"/>
      <c r="L29" s="3"/>
    </row>
    <row r="30" spans="1:12" x14ac:dyDescent="0.25">
      <c r="A30" s="161" t="s">
        <v>136</v>
      </c>
      <c r="B30" s="161"/>
      <c r="C30" s="161"/>
      <c r="D30" s="161"/>
      <c r="E30" s="161"/>
      <c r="F30" s="161"/>
      <c r="G30" s="161"/>
      <c r="H30" s="161"/>
      <c r="I30" s="161"/>
      <c r="J30" s="161"/>
      <c r="K30" s="161"/>
      <c r="L30" s="161"/>
    </row>
    <row r="31" spans="1:12" x14ac:dyDescent="0.25">
      <c r="A31" s="3"/>
      <c r="B31" s="4"/>
      <c r="C31" s="5"/>
      <c r="D31" s="4"/>
      <c r="E31" s="4"/>
      <c r="F31" s="4"/>
      <c r="G31" s="4"/>
      <c r="H31" s="4"/>
      <c r="I31" s="1"/>
      <c r="J31" s="1"/>
      <c r="K31" s="1"/>
      <c r="L31" s="1"/>
    </row>
    <row r="32" spans="1:12" x14ac:dyDescent="0.25">
      <c r="A32" s="161" t="s">
        <v>143</v>
      </c>
      <c r="B32" s="161"/>
      <c r="C32" s="161"/>
      <c r="D32" s="161"/>
      <c r="E32" s="161"/>
      <c r="F32" s="161"/>
      <c r="G32" s="161"/>
      <c r="H32" s="161"/>
      <c r="I32" s="161"/>
      <c r="J32" s="161"/>
      <c r="K32" s="161"/>
      <c r="L32" s="161"/>
    </row>
    <row r="33" spans="1:12" x14ac:dyDescent="0.25">
      <c r="A33" s="3"/>
      <c r="B33" s="4"/>
      <c r="C33" s="5"/>
      <c r="D33" s="4"/>
      <c r="E33" s="4"/>
      <c r="F33" s="4"/>
      <c r="G33" s="4"/>
      <c r="H33" s="4"/>
      <c r="I33" s="1"/>
      <c r="J33" s="1"/>
      <c r="K33" s="1"/>
      <c r="L33" s="1"/>
    </row>
    <row r="34" spans="1:12" x14ac:dyDescent="0.25">
      <c r="A34" s="162" t="s">
        <v>43</v>
      </c>
      <c r="B34" s="162"/>
      <c r="C34" s="162"/>
      <c r="D34" s="162"/>
      <c r="E34" s="162"/>
      <c r="F34" s="162"/>
      <c r="G34" s="162"/>
      <c r="H34" s="162"/>
      <c r="I34" s="162"/>
      <c r="J34" s="162"/>
      <c r="K34" s="162"/>
      <c r="L34" s="162"/>
    </row>
    <row r="35" spans="1:12" x14ac:dyDescent="0.25">
      <c r="A35" s="6"/>
      <c r="B35" s="6"/>
      <c r="C35" s="7"/>
      <c r="D35" s="7"/>
      <c r="E35" s="7"/>
      <c r="F35" s="7"/>
      <c r="G35" s="7"/>
      <c r="H35" s="7"/>
      <c r="I35" s="7"/>
      <c r="J35" s="7"/>
      <c r="K35" s="7"/>
      <c r="L35" s="7"/>
    </row>
    <row r="36" spans="1:12" x14ac:dyDescent="0.25">
      <c r="A36" s="8" t="s">
        <v>124</v>
      </c>
      <c r="B36" s="8"/>
      <c r="C36" s="8"/>
      <c r="D36" s="8"/>
      <c r="E36" s="8"/>
      <c r="F36" s="8"/>
      <c r="G36" s="8"/>
      <c r="H36" s="13" t="s">
        <v>123</v>
      </c>
      <c r="I36" s="8"/>
      <c r="J36" s="13"/>
      <c r="K36" s="13"/>
      <c r="L36" s="13"/>
    </row>
  </sheetData>
  <mergeCells count="22">
    <mergeCell ref="A1:L1"/>
    <mergeCell ref="A2:L2"/>
    <mergeCell ref="A3:L3"/>
    <mergeCell ref="A4:L4"/>
    <mergeCell ref="A5:L5"/>
    <mergeCell ref="A7:L7"/>
    <mergeCell ref="A8:L8"/>
    <mergeCell ref="A9:L9"/>
    <mergeCell ref="A10:L10"/>
    <mergeCell ref="A6:L6"/>
    <mergeCell ref="A26:L26"/>
    <mergeCell ref="A32:L32"/>
    <mergeCell ref="A34:L34"/>
    <mergeCell ref="A20:L20"/>
    <mergeCell ref="A12:L12"/>
    <mergeCell ref="A30:L30"/>
    <mergeCell ref="A28:L28"/>
    <mergeCell ref="A18:L18"/>
    <mergeCell ref="A22:L22"/>
    <mergeCell ref="A24:L24"/>
    <mergeCell ref="A14:L14"/>
    <mergeCell ref="A16:L16"/>
  </mergeCells>
  <hyperlinks>
    <hyperlink ref="A12:L12" location="'Graphique 1'!A1" display="Graphique 1 - Entrées en contrat aidé entre 2011 et 2021"/>
    <hyperlink ref="A30:L30" location="'Tableau B'!A1" display="Tableau A1 - Actions d'accompagnement et de formation déclarées par les employeurs"/>
    <hyperlink ref="A26:L26" location="'Tableau A'!A1" display="Tableau A2 - Nature des employeurs recourant aux parcours emploi compétences"/>
    <hyperlink ref="A32:L32" location="'Tableau C'!A1" display="Tableau A3 - Les prescripteurs de contrat aidé"/>
    <hyperlink ref="A28:L28" location="'Tableau 3'!A1" display="Tableau 3 - Type de contrat et quotité de travail des contrats aidés débutés en 2021 "/>
    <hyperlink ref="A20:L20" location="'Tableau 1'!A1" display="Tableau 1 - Caractéristiques des salariés ayant débuté un contrat aidé en 2021 "/>
    <hyperlink ref="A18:L18" location="'Graphique 2'!A1" display="Graphique 2 - Part des jeunes de moins de 26 ans parmi les entrées en contrat aidé"/>
    <hyperlink ref="A22:L22" location="'Graphique 3'!A1" display="Graphique 3 - Les entrées en CUI-CIE par secteur d'activité en 2021"/>
    <hyperlink ref="A24:L24" location="'Tableau 2'!A1" display="Tableau 2 - Les principaux métiers exercés par les salariés entrés en contrat aidé en 2021"/>
    <hyperlink ref="A14:L14" location="'Graphique A'!A1" display="Graphique A - Nombre de personnes en contrat aidé en fin d'année entre 2011 et 2021"/>
    <hyperlink ref="A16:L16" location="'Graphique B'!A1" display="Graphique B - Jeunes de moins de 26 ans entrés en contrat aidé entre 2011 et 2021"/>
    <hyperlink ref="H36" r:id="rId1"/>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heetViews>
  <sheetFormatPr baseColWidth="10" defaultRowHeight="15" x14ac:dyDescent="0.25"/>
  <cols>
    <col min="1" max="1" width="35.42578125" customWidth="1"/>
    <col min="2" max="3" width="9.85546875" customWidth="1"/>
  </cols>
  <sheetData>
    <row r="1" spans="1:5" s="11" customFormat="1" x14ac:dyDescent="0.25">
      <c r="A1" s="45" t="s">
        <v>130</v>
      </c>
      <c r="B1" s="129"/>
      <c r="C1" s="121"/>
    </row>
    <row r="2" spans="1:5" s="11" customFormat="1" x14ac:dyDescent="0.25">
      <c r="A2" s="45"/>
      <c r="C2" s="87" t="s">
        <v>3</v>
      </c>
      <c r="D2" s="15"/>
      <c r="E2" s="15"/>
    </row>
    <row r="3" spans="1:5" s="11" customFormat="1" x14ac:dyDescent="0.25">
      <c r="A3" s="45"/>
      <c r="B3" s="46" t="s">
        <v>0</v>
      </c>
      <c r="C3" s="158" t="s">
        <v>64</v>
      </c>
      <c r="D3" s="15"/>
      <c r="E3" s="15"/>
    </row>
    <row r="4" spans="1:5" x14ac:dyDescent="0.25">
      <c r="A4" s="53" t="s">
        <v>98</v>
      </c>
      <c r="B4" s="90"/>
      <c r="C4" s="57"/>
      <c r="D4" s="15"/>
      <c r="E4" s="15"/>
    </row>
    <row r="5" spans="1:5" x14ac:dyDescent="0.25">
      <c r="A5" s="54" t="s">
        <v>101</v>
      </c>
      <c r="B5" s="154">
        <v>63.679079999999999</v>
      </c>
      <c r="C5" s="58">
        <v>4.9994699999999996</v>
      </c>
      <c r="D5" s="15"/>
      <c r="E5" s="15"/>
    </row>
    <row r="6" spans="1:5" x14ac:dyDescent="0.25">
      <c r="A6" s="54" t="s">
        <v>99</v>
      </c>
      <c r="B6" s="154">
        <v>22.79514</v>
      </c>
      <c r="C6" s="58">
        <v>85.179239999999993</v>
      </c>
      <c r="D6" s="15"/>
      <c r="E6" s="15"/>
    </row>
    <row r="7" spans="1:5" x14ac:dyDescent="0.25">
      <c r="A7" s="50" t="s">
        <v>100</v>
      </c>
      <c r="B7" s="154">
        <v>13.525779999999999</v>
      </c>
      <c r="C7" s="58">
        <v>9.8213159999999995</v>
      </c>
      <c r="D7" s="15"/>
      <c r="E7" s="15"/>
    </row>
    <row r="8" spans="1:5" x14ac:dyDescent="0.25">
      <c r="A8" s="53" t="s">
        <v>128</v>
      </c>
      <c r="B8" s="155"/>
      <c r="C8" s="59"/>
      <c r="D8" s="15"/>
      <c r="E8" s="15"/>
    </row>
    <row r="9" spans="1:5" x14ac:dyDescent="0.25">
      <c r="A9" s="54" t="s">
        <v>109</v>
      </c>
      <c r="B9" s="154">
        <v>22.889869999999998</v>
      </c>
      <c r="C9" s="58">
        <v>75.654849999999996</v>
      </c>
      <c r="D9" s="15"/>
      <c r="E9" s="15"/>
    </row>
    <row r="10" spans="1:5" x14ac:dyDescent="0.25">
      <c r="A10" s="55" t="s">
        <v>110</v>
      </c>
      <c r="B10" s="156">
        <v>77.110129999999998</v>
      </c>
      <c r="C10" s="60">
        <v>24.34517</v>
      </c>
      <c r="D10" s="15"/>
      <c r="E10" s="15"/>
    </row>
    <row r="11" spans="1:5" x14ac:dyDescent="0.25">
      <c r="A11" s="56" t="s">
        <v>1</v>
      </c>
      <c r="B11" s="157">
        <v>100</v>
      </c>
      <c r="C11" s="61">
        <v>100</v>
      </c>
      <c r="D11" s="15"/>
      <c r="E11" s="15"/>
    </row>
    <row r="12" spans="1:5" x14ac:dyDescent="0.25">
      <c r="A12" s="56" t="s">
        <v>126</v>
      </c>
      <c r="B12" s="157">
        <v>10.34761</v>
      </c>
      <c r="C12" s="61">
        <v>9.7022589999999997</v>
      </c>
      <c r="D12" s="15"/>
      <c r="E12" s="15"/>
    </row>
    <row r="13" spans="1:5" x14ac:dyDescent="0.25">
      <c r="A13" s="160" t="s">
        <v>127</v>
      </c>
      <c r="B13" s="159"/>
      <c r="C13" s="159"/>
      <c r="D13" s="15"/>
      <c r="E13" s="15"/>
    </row>
    <row r="14" spans="1:5" x14ac:dyDescent="0.25">
      <c r="A14" s="193" t="str">
        <f>CONCATENATE("Lecture : en 2021, ", TEXT(B5,"0"), " % des ", B3, " sont conclus en CDI.")</f>
        <v>Lecture : en 2021, 64 % des CUI-CIE sont conclus en CDI.</v>
      </c>
      <c r="B14" s="177"/>
      <c r="C14" s="177"/>
      <c r="D14" s="177"/>
      <c r="E14" s="177"/>
    </row>
    <row r="15" spans="1:5" ht="26.25" customHeight="1" x14ac:dyDescent="0.25">
      <c r="A15" s="194" t="s">
        <v>121</v>
      </c>
      <c r="B15" s="186"/>
      <c r="C15" s="186"/>
      <c r="D15" s="186"/>
      <c r="E15" s="186"/>
    </row>
    <row r="16" spans="1:5" x14ac:dyDescent="0.25">
      <c r="A16" s="180" t="s">
        <v>2</v>
      </c>
      <c r="B16" s="177"/>
      <c r="C16" s="177"/>
      <c r="D16" s="177"/>
      <c r="E16" s="177"/>
    </row>
  </sheetData>
  <mergeCells count="3">
    <mergeCell ref="A14:E14"/>
    <mergeCell ref="A15:E15"/>
    <mergeCell ref="A16:E1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heetViews>
  <sheetFormatPr baseColWidth="10" defaultRowHeight="15" x14ac:dyDescent="0.25"/>
  <cols>
    <col min="1" max="1" width="60.140625" customWidth="1"/>
  </cols>
  <sheetData>
    <row r="1" spans="1:4" s="11" customFormat="1" x14ac:dyDescent="0.25">
      <c r="A1" s="12" t="s">
        <v>136</v>
      </c>
      <c r="B1" s="134"/>
      <c r="C1" s="134"/>
      <c r="D1" s="120"/>
    </row>
    <row r="2" spans="1:4" s="11" customFormat="1" x14ac:dyDescent="0.25">
      <c r="A2" s="12"/>
      <c r="B2" s="134"/>
      <c r="C2" s="77"/>
      <c r="D2" s="87" t="s">
        <v>3</v>
      </c>
    </row>
    <row r="3" spans="1:4" s="11" customFormat="1" x14ac:dyDescent="0.25">
      <c r="A3" s="12"/>
      <c r="B3" s="46" t="s">
        <v>0</v>
      </c>
      <c r="C3" s="195" t="s">
        <v>64</v>
      </c>
      <c r="D3" s="196"/>
    </row>
    <row r="4" spans="1:4" ht="15" customHeight="1" x14ac:dyDescent="0.25">
      <c r="A4" s="148"/>
      <c r="B4" s="149">
        <v>2021</v>
      </c>
      <c r="C4" s="149">
        <v>2020</v>
      </c>
      <c r="D4" s="149">
        <v>2021</v>
      </c>
    </row>
    <row r="5" spans="1:4" x14ac:dyDescent="0.25">
      <c r="A5" s="135" t="s">
        <v>27</v>
      </c>
      <c r="B5" s="138">
        <v>2.3531759999999999</v>
      </c>
      <c r="C5" s="136">
        <v>7.4276059999999999</v>
      </c>
      <c r="D5" s="137">
        <v>7.2752619999999997</v>
      </c>
    </row>
    <row r="6" spans="1:4" x14ac:dyDescent="0.25">
      <c r="A6" s="139" t="s">
        <v>28</v>
      </c>
      <c r="B6" s="138">
        <v>99.599909999999994</v>
      </c>
      <c r="C6" s="136">
        <v>98.233670000000004</v>
      </c>
      <c r="D6" s="137">
        <v>98.644540000000006</v>
      </c>
    </row>
    <row r="7" spans="1:4" x14ac:dyDescent="0.25">
      <c r="A7" s="140" t="s">
        <v>29</v>
      </c>
      <c r="B7" s="143">
        <v>27.98011</v>
      </c>
      <c r="C7" s="141">
        <v>35.815219999999997</v>
      </c>
      <c r="D7" s="142">
        <v>36.323540000000001</v>
      </c>
    </row>
    <row r="8" spans="1:4" x14ac:dyDescent="0.25">
      <c r="A8" s="140" t="s">
        <v>30</v>
      </c>
      <c r="B8" s="143">
        <v>85.70147</v>
      </c>
      <c r="C8" s="141">
        <v>62.566719999999997</v>
      </c>
      <c r="D8" s="142">
        <v>70.369479999999996</v>
      </c>
    </row>
    <row r="9" spans="1:4" x14ac:dyDescent="0.25">
      <c r="A9" s="140" t="s">
        <v>62</v>
      </c>
      <c r="B9" s="143">
        <v>13.06212</v>
      </c>
      <c r="C9" s="141">
        <v>31.88288</v>
      </c>
      <c r="D9" s="142">
        <v>30.269079999999999</v>
      </c>
    </row>
    <row r="10" spans="1:4" x14ac:dyDescent="0.25">
      <c r="A10" s="140" t="s">
        <v>63</v>
      </c>
      <c r="B10" s="143">
        <v>29.404730000000001</v>
      </c>
      <c r="C10" s="141">
        <v>34.091439999999999</v>
      </c>
      <c r="D10" s="142">
        <v>35.904060000000001</v>
      </c>
    </row>
    <row r="11" spans="1:4" x14ac:dyDescent="0.25">
      <c r="A11" s="140" t="s">
        <v>31</v>
      </c>
      <c r="B11" s="143">
        <v>7.4060230000000002</v>
      </c>
      <c r="C11" s="141">
        <v>18.973210000000002</v>
      </c>
      <c r="D11" s="142">
        <v>18.777740000000001</v>
      </c>
    </row>
    <row r="12" spans="1:4" x14ac:dyDescent="0.25">
      <c r="A12" s="140" t="s">
        <v>32</v>
      </c>
      <c r="B12" s="143">
        <v>3.8039679999999998</v>
      </c>
      <c r="C12" s="141">
        <v>8.7813619999999997</v>
      </c>
      <c r="D12" s="142">
        <v>7.4411649999999998</v>
      </c>
    </row>
    <row r="13" spans="1:4" x14ac:dyDescent="0.25">
      <c r="A13" s="139" t="s">
        <v>33</v>
      </c>
      <c r="B13" s="138">
        <v>76.833430000000007</v>
      </c>
      <c r="C13" s="136">
        <v>94.954999999999998</v>
      </c>
      <c r="D13" s="137">
        <v>94.752740000000003</v>
      </c>
    </row>
    <row r="14" spans="1:4" x14ac:dyDescent="0.25">
      <c r="A14" s="140" t="s">
        <v>34</v>
      </c>
      <c r="B14" s="143">
        <v>59.390270000000001</v>
      </c>
      <c r="C14" s="141">
        <v>58.308190000000003</v>
      </c>
      <c r="D14" s="142">
        <v>63.18703</v>
      </c>
    </row>
    <row r="15" spans="1:4" x14ac:dyDescent="0.25">
      <c r="A15" s="140" t="s">
        <v>35</v>
      </c>
      <c r="B15" s="143">
        <v>7.3935589999999998</v>
      </c>
      <c r="C15" s="141">
        <v>10.54124</v>
      </c>
      <c r="D15" s="142">
        <v>9.6449029999999993</v>
      </c>
    </row>
    <row r="16" spans="1:4" x14ac:dyDescent="0.25">
      <c r="A16" s="140" t="s">
        <v>36</v>
      </c>
      <c r="B16" s="143">
        <v>1.8458969999999999</v>
      </c>
      <c r="C16" s="141">
        <v>2.9769730000000001</v>
      </c>
      <c r="D16" s="142">
        <v>3.1724139999999998</v>
      </c>
    </row>
    <row r="17" spans="1:4" x14ac:dyDescent="0.25">
      <c r="A17" s="140" t="s">
        <v>46</v>
      </c>
      <c r="B17" s="143">
        <v>61.037990000000001</v>
      </c>
      <c r="C17" s="141">
        <v>76.87012</v>
      </c>
      <c r="D17" s="142">
        <v>77.928619999999995</v>
      </c>
    </row>
    <row r="18" spans="1:4" x14ac:dyDescent="0.25">
      <c r="A18" s="144" t="s">
        <v>37</v>
      </c>
      <c r="B18" s="147">
        <v>5.4504440000000001</v>
      </c>
      <c r="C18" s="145">
        <v>14.7005</v>
      </c>
      <c r="D18" s="146">
        <v>13.18032</v>
      </c>
    </row>
    <row r="19" spans="1:4" x14ac:dyDescent="0.25">
      <c r="A19" s="197" t="str">
        <f>CONCATENATE("Lecture : ", TEXT(D5, "0,0"), " % des PEC signés en ", D4, " affichent l’intention d'actions d'accompagnement social.")</f>
        <v>Lecture : 7,3 % des PEC signés en 2021 affichent l’intention d'actions d'accompagnement social.</v>
      </c>
      <c r="B19" s="177"/>
      <c r="C19" s="177"/>
      <c r="D19" s="177"/>
    </row>
    <row r="20" spans="1:4" x14ac:dyDescent="0.25">
      <c r="A20" s="182" t="s">
        <v>129</v>
      </c>
      <c r="B20" s="177"/>
      <c r="C20" s="177"/>
      <c r="D20" s="177"/>
    </row>
    <row r="21" spans="1:4" x14ac:dyDescent="0.25">
      <c r="A21" s="197" t="s">
        <v>2</v>
      </c>
      <c r="B21" s="177"/>
      <c r="C21" s="177"/>
      <c r="D21" s="177"/>
    </row>
    <row r="22" spans="1:4" x14ac:dyDescent="0.25">
      <c r="A22" s="2"/>
      <c r="B22" s="2"/>
      <c r="C22" s="2"/>
      <c r="D22" s="2"/>
    </row>
  </sheetData>
  <mergeCells count="4">
    <mergeCell ref="C3:D3"/>
    <mergeCell ref="A19:D19"/>
    <mergeCell ref="A20:D20"/>
    <mergeCell ref="A21:D2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heetViews>
  <sheetFormatPr baseColWidth="10" defaultRowHeight="15" x14ac:dyDescent="0.25"/>
  <cols>
    <col min="1" max="1" width="27" customWidth="1"/>
    <col min="2" max="4" width="11.140625" customWidth="1"/>
    <col min="5" max="5" width="14.140625" customWidth="1"/>
  </cols>
  <sheetData>
    <row r="1" spans="1:11" x14ac:dyDescent="0.25">
      <c r="A1" s="121" t="s">
        <v>143</v>
      </c>
      <c r="B1" s="80"/>
      <c r="C1" s="80"/>
      <c r="D1" s="80"/>
      <c r="E1" s="21"/>
      <c r="F1" s="15"/>
    </row>
    <row r="2" spans="1:11" x14ac:dyDescent="0.25">
      <c r="A2" s="121"/>
      <c r="B2" s="80"/>
      <c r="C2" s="122"/>
      <c r="D2" s="123" t="s">
        <v>3</v>
      </c>
      <c r="E2" s="15"/>
      <c r="F2" s="15"/>
    </row>
    <row r="3" spans="1:11" x14ac:dyDescent="0.25">
      <c r="A3" s="124"/>
      <c r="B3" s="89" t="s">
        <v>0</v>
      </c>
      <c r="C3" s="198" t="s">
        <v>64</v>
      </c>
      <c r="D3" s="199"/>
      <c r="E3" s="15"/>
      <c r="F3" s="15"/>
    </row>
    <row r="4" spans="1:11" x14ac:dyDescent="0.25">
      <c r="A4" s="125"/>
      <c r="B4" s="126">
        <v>2021</v>
      </c>
      <c r="C4" s="126">
        <v>2020</v>
      </c>
      <c r="D4" s="126">
        <v>2021</v>
      </c>
      <c r="E4" s="15"/>
      <c r="F4" s="15"/>
      <c r="G4" s="14"/>
      <c r="H4" s="14"/>
      <c r="I4" s="14"/>
      <c r="J4" s="14"/>
      <c r="K4" s="14"/>
    </row>
    <row r="5" spans="1:11" x14ac:dyDescent="0.25">
      <c r="A5" s="127" t="s">
        <v>49</v>
      </c>
      <c r="B5" s="128">
        <v>82.126829999999998</v>
      </c>
      <c r="C5" s="128">
        <v>68.248630000000006</v>
      </c>
      <c r="D5" s="128">
        <v>67.300259999999994</v>
      </c>
      <c r="E5" s="15"/>
      <c r="F5" s="15"/>
    </row>
    <row r="6" spans="1:11" x14ac:dyDescent="0.25">
      <c r="A6" s="127" t="s">
        <v>48</v>
      </c>
      <c r="B6" s="128">
        <v>0.46116299999999999</v>
      </c>
      <c r="C6" s="128">
        <v>6.9428330000000003</v>
      </c>
      <c r="D6" s="128">
        <v>5.1703299999999999</v>
      </c>
      <c r="E6" s="15"/>
      <c r="F6" s="15"/>
    </row>
    <row r="7" spans="1:11" x14ac:dyDescent="0.25">
      <c r="A7" s="127" t="s">
        <v>114</v>
      </c>
      <c r="B7" s="128">
        <v>2.7158739999999999</v>
      </c>
      <c r="C7" s="128">
        <v>14.77786</v>
      </c>
      <c r="D7" s="128">
        <v>11.867620000000001</v>
      </c>
      <c r="E7" s="15"/>
      <c r="F7" s="15"/>
    </row>
    <row r="8" spans="1:11" x14ac:dyDescent="0.25">
      <c r="A8" s="127" t="s">
        <v>50</v>
      </c>
      <c r="B8" s="128">
        <v>14.69613</v>
      </c>
      <c r="C8" s="128">
        <v>10.03069</v>
      </c>
      <c r="D8" s="128">
        <v>15.661809999999999</v>
      </c>
      <c r="E8" s="15"/>
      <c r="F8" s="15"/>
    </row>
    <row r="9" spans="1:11" x14ac:dyDescent="0.25">
      <c r="A9" s="151" t="s">
        <v>1</v>
      </c>
      <c r="B9" s="152">
        <v>100</v>
      </c>
      <c r="C9" s="152">
        <v>100</v>
      </c>
      <c r="D9" s="152">
        <v>100</v>
      </c>
      <c r="E9" s="15"/>
      <c r="F9" s="15"/>
    </row>
    <row r="10" spans="1:11" ht="31.5" customHeight="1" x14ac:dyDescent="0.25">
      <c r="A10" s="200" t="s">
        <v>51</v>
      </c>
      <c r="B10" s="200"/>
      <c r="C10" s="200"/>
      <c r="D10" s="200"/>
      <c r="E10" s="200"/>
      <c r="F10" s="186"/>
    </row>
    <row r="11" spans="1:11" x14ac:dyDescent="0.25">
      <c r="A11" s="192" t="str">
        <f>CONCATENATE("Lecture : en ", D4, ", ", TEXT(D6, "0,0"), " % des ", C3, " ont été prescrits par Cap emploi.")</f>
        <v>Lecture : en 2021, 5,2 % des PEC ont été prescrits par Cap emploi.</v>
      </c>
      <c r="B11" s="177"/>
      <c r="C11" s="177"/>
      <c r="D11" s="177"/>
      <c r="E11" s="177"/>
      <c r="F11" s="177"/>
    </row>
    <row r="12" spans="1:11" x14ac:dyDescent="0.25">
      <c r="A12" s="182" t="s">
        <v>129</v>
      </c>
      <c r="B12" s="177"/>
      <c r="C12" s="177"/>
      <c r="D12" s="177"/>
      <c r="E12" s="177"/>
      <c r="F12" s="177"/>
    </row>
    <row r="13" spans="1:11" x14ac:dyDescent="0.25">
      <c r="A13" s="191" t="s">
        <v>2</v>
      </c>
      <c r="B13" s="177"/>
      <c r="C13" s="177"/>
      <c r="D13" s="177"/>
      <c r="E13" s="177"/>
      <c r="F13" s="177"/>
    </row>
  </sheetData>
  <mergeCells count="5">
    <mergeCell ref="A13:F13"/>
    <mergeCell ref="C3:D3"/>
    <mergeCell ref="A10:F10"/>
    <mergeCell ref="A11:F11"/>
    <mergeCell ref="A12:F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90" zoomScaleNormal="90" workbookViewId="0">
      <selection activeCell="C3" sqref="C3"/>
    </sheetView>
  </sheetViews>
  <sheetFormatPr baseColWidth="10" defaultColWidth="11.42578125" defaultRowHeight="14.25" x14ac:dyDescent="0.2"/>
  <cols>
    <col min="1" max="4" width="11.7109375" style="25" customWidth="1"/>
    <col min="5" max="5" width="13.7109375" style="25" customWidth="1"/>
    <col min="6" max="16384" width="11.42578125" style="25"/>
  </cols>
  <sheetData>
    <row r="1" spans="1:7" ht="15" x14ac:dyDescent="0.2">
      <c r="A1" s="78" t="s">
        <v>116</v>
      </c>
      <c r="B1" s="71"/>
      <c r="C1" s="71"/>
      <c r="D1" s="71"/>
      <c r="E1" s="71"/>
      <c r="F1" s="37"/>
      <c r="G1" s="24"/>
    </row>
    <row r="2" spans="1:7" x14ac:dyDescent="0.2">
      <c r="A2" s="79"/>
      <c r="B2" s="80"/>
      <c r="C2" s="80"/>
      <c r="D2" s="80"/>
      <c r="E2" s="80"/>
    </row>
    <row r="3" spans="1:7" ht="38.25" x14ac:dyDescent="0.2">
      <c r="A3" s="46" t="s">
        <v>65</v>
      </c>
      <c r="B3" s="81" t="s">
        <v>125</v>
      </c>
      <c r="C3" s="81" t="s">
        <v>144</v>
      </c>
      <c r="D3" s="81" t="s">
        <v>118</v>
      </c>
      <c r="E3" s="81" t="s">
        <v>1</v>
      </c>
    </row>
    <row r="4" spans="1:7" x14ac:dyDescent="0.2">
      <c r="A4" s="82">
        <v>2011</v>
      </c>
      <c r="B4" s="83">
        <v>391709</v>
      </c>
      <c r="C4" s="83"/>
      <c r="D4" s="83">
        <v>53311</v>
      </c>
      <c r="E4" s="83">
        <v>445020</v>
      </c>
    </row>
    <row r="5" spans="1:7" x14ac:dyDescent="0.2">
      <c r="A5" s="82">
        <v>2012</v>
      </c>
      <c r="B5" s="83">
        <v>444657</v>
      </c>
      <c r="C5" s="83"/>
      <c r="D5" s="83">
        <v>51785</v>
      </c>
      <c r="E5" s="83">
        <v>496442</v>
      </c>
    </row>
    <row r="6" spans="1:7" x14ac:dyDescent="0.2">
      <c r="A6" s="82">
        <v>2013</v>
      </c>
      <c r="B6" s="83">
        <v>407947</v>
      </c>
      <c r="C6" s="83"/>
      <c r="D6" s="83">
        <v>50394</v>
      </c>
      <c r="E6" s="83">
        <v>458341</v>
      </c>
    </row>
    <row r="7" spans="1:7" x14ac:dyDescent="0.2">
      <c r="A7" s="82">
        <v>2014</v>
      </c>
      <c r="B7" s="83">
        <v>311828</v>
      </c>
      <c r="C7" s="83"/>
      <c r="D7" s="83">
        <v>48731</v>
      </c>
      <c r="E7" s="83">
        <v>360559</v>
      </c>
    </row>
    <row r="8" spans="1:7" x14ac:dyDescent="0.2">
      <c r="A8" s="82">
        <v>2015</v>
      </c>
      <c r="B8" s="83">
        <v>283189</v>
      </c>
      <c r="C8" s="83"/>
      <c r="D8" s="83">
        <v>91409</v>
      </c>
      <c r="E8" s="83">
        <v>374598</v>
      </c>
    </row>
    <row r="9" spans="1:7" x14ac:dyDescent="0.2">
      <c r="A9" s="82">
        <v>2016</v>
      </c>
      <c r="B9" s="83">
        <v>303631</v>
      </c>
      <c r="C9" s="83"/>
      <c r="D9" s="83">
        <v>79212</v>
      </c>
      <c r="E9" s="83">
        <v>382843</v>
      </c>
    </row>
    <row r="10" spans="1:7" x14ac:dyDescent="0.2">
      <c r="A10" s="82">
        <v>2017</v>
      </c>
      <c r="B10" s="83">
        <v>227246</v>
      </c>
      <c r="C10" s="83"/>
      <c r="D10" s="83">
        <v>27730</v>
      </c>
      <c r="E10" s="83">
        <v>254976</v>
      </c>
    </row>
    <row r="11" spans="1:7" x14ac:dyDescent="0.2">
      <c r="A11" s="82">
        <v>2018</v>
      </c>
      <c r="B11" s="83">
        <v>7794</v>
      </c>
      <c r="C11" s="83">
        <v>121790</v>
      </c>
      <c r="D11" s="83">
        <v>3694</v>
      </c>
      <c r="E11" s="83">
        <v>133278</v>
      </c>
    </row>
    <row r="12" spans="1:7" x14ac:dyDescent="0.2">
      <c r="A12" s="82">
        <v>2019</v>
      </c>
      <c r="B12" s="83"/>
      <c r="C12" s="83">
        <v>94242</v>
      </c>
      <c r="D12" s="83">
        <v>4252</v>
      </c>
      <c r="E12" s="83">
        <v>98494</v>
      </c>
    </row>
    <row r="13" spans="1:7" x14ac:dyDescent="0.2">
      <c r="A13" s="82">
        <v>2020</v>
      </c>
      <c r="B13" s="83"/>
      <c r="C13" s="83">
        <v>77562</v>
      </c>
      <c r="D13" s="83">
        <v>4387</v>
      </c>
      <c r="E13" s="83">
        <v>81949</v>
      </c>
    </row>
    <row r="14" spans="1:7" x14ac:dyDescent="0.2">
      <c r="A14" s="84">
        <v>2021</v>
      </c>
      <c r="B14" s="85"/>
      <c r="C14" s="85">
        <v>104922</v>
      </c>
      <c r="D14" s="85">
        <v>80232</v>
      </c>
      <c r="E14" s="85">
        <v>185154</v>
      </c>
    </row>
    <row r="15" spans="1:7" ht="28.5" customHeight="1" x14ac:dyDescent="0.2">
      <c r="A15" s="168" t="str">
        <f>CONCATENATE("Lecture : en ", A14, ", on compte ", TEXT(ROUND(C14,-2),"# ##0"), " entrées en ", C3, ".")</f>
        <v>Lecture : en 2021, on compte 104 900 entrées en  PEC (non marchand).</v>
      </c>
      <c r="B15" s="169"/>
      <c r="C15" s="169"/>
      <c r="D15" s="169"/>
      <c r="E15" s="170"/>
    </row>
    <row r="16" spans="1:7" x14ac:dyDescent="0.2">
      <c r="A16" s="171" t="s">
        <v>96</v>
      </c>
      <c r="B16" s="172"/>
      <c r="C16" s="172"/>
      <c r="D16" s="172"/>
      <c r="E16" s="172"/>
    </row>
    <row r="17" spans="1:5" ht="15" x14ac:dyDescent="0.2">
      <c r="A17" s="171" t="s">
        <v>132</v>
      </c>
      <c r="B17" s="176"/>
      <c r="C17" s="176"/>
      <c r="D17" s="176"/>
      <c r="E17" s="176"/>
    </row>
    <row r="18" spans="1:5" ht="14.25" customHeight="1" x14ac:dyDescent="0.2">
      <c r="A18" s="171" t="s">
        <v>115</v>
      </c>
      <c r="B18" s="172"/>
      <c r="C18" s="172"/>
      <c r="D18" s="172"/>
      <c r="E18" s="172"/>
    </row>
    <row r="19" spans="1:5" x14ac:dyDescent="0.2">
      <c r="A19" s="173"/>
      <c r="B19" s="174"/>
      <c r="C19" s="174"/>
      <c r="D19" s="174"/>
      <c r="E19" s="175"/>
    </row>
    <row r="20" spans="1:5" x14ac:dyDescent="0.2">
      <c r="B20" s="26"/>
      <c r="C20" s="26"/>
      <c r="D20" s="26"/>
      <c r="E20" s="27"/>
    </row>
    <row r="21" spans="1:5" x14ac:dyDescent="0.2">
      <c r="B21" s="26"/>
      <c r="C21" s="70"/>
      <c r="D21" s="26"/>
      <c r="E21" s="27"/>
    </row>
    <row r="22" spans="1:5" x14ac:dyDescent="0.2">
      <c r="B22" s="26"/>
      <c r="C22" s="70"/>
      <c r="D22" s="26"/>
      <c r="E22" s="27"/>
    </row>
    <row r="23" spans="1:5" x14ac:dyDescent="0.2">
      <c r="B23" s="26"/>
      <c r="C23" s="70"/>
      <c r="D23" s="26"/>
      <c r="E23" s="27"/>
    </row>
    <row r="24" spans="1:5" x14ac:dyDescent="0.2">
      <c r="B24" s="26"/>
      <c r="C24" s="70"/>
      <c r="D24" s="26"/>
    </row>
    <row r="25" spans="1:5" x14ac:dyDescent="0.2">
      <c r="B25" s="26"/>
      <c r="C25" s="70"/>
      <c r="D25" s="26"/>
    </row>
    <row r="26" spans="1:5" x14ac:dyDescent="0.2">
      <c r="B26" s="26"/>
      <c r="C26" s="70"/>
      <c r="D26" s="26"/>
    </row>
    <row r="27" spans="1:5" x14ac:dyDescent="0.2">
      <c r="B27" s="26"/>
      <c r="C27" s="70"/>
      <c r="D27" s="26"/>
    </row>
    <row r="28" spans="1:5" x14ac:dyDescent="0.2">
      <c r="B28" s="26"/>
      <c r="C28" s="70"/>
      <c r="D28" s="26"/>
    </row>
    <row r="29" spans="1:5" x14ac:dyDescent="0.2">
      <c r="B29" s="26"/>
      <c r="C29" s="70"/>
      <c r="D29" s="26"/>
    </row>
    <row r="30" spans="1:5" x14ac:dyDescent="0.2">
      <c r="B30" s="26"/>
      <c r="C30" s="70"/>
      <c r="D30" s="26"/>
    </row>
    <row r="31" spans="1:5" x14ac:dyDescent="0.2">
      <c r="B31" s="26"/>
      <c r="C31" s="70"/>
      <c r="D31" s="26"/>
    </row>
    <row r="32" spans="1:5" x14ac:dyDescent="0.2">
      <c r="B32" s="26"/>
      <c r="C32" s="70"/>
      <c r="D32" s="26"/>
    </row>
    <row r="33" spans="2:4" x14ac:dyDescent="0.2">
      <c r="B33" s="26"/>
      <c r="C33" s="70"/>
      <c r="D33" s="26"/>
    </row>
    <row r="34" spans="2:4" x14ac:dyDescent="0.2">
      <c r="B34" s="26"/>
      <c r="C34" s="26"/>
      <c r="D34" s="26"/>
    </row>
    <row r="35" spans="2:4" x14ac:dyDescent="0.2">
      <c r="B35" s="26"/>
      <c r="C35" s="26"/>
      <c r="D35" s="26"/>
    </row>
    <row r="36" spans="2:4" x14ac:dyDescent="0.2">
      <c r="B36" s="26"/>
      <c r="C36" s="26"/>
      <c r="D36" s="26"/>
    </row>
    <row r="37" spans="2:4" x14ac:dyDescent="0.2">
      <c r="B37" s="26"/>
      <c r="C37" s="26"/>
      <c r="D37" s="26"/>
    </row>
    <row r="38" spans="2:4" x14ac:dyDescent="0.2">
      <c r="B38" s="26"/>
      <c r="C38" s="26"/>
      <c r="D38" s="26"/>
    </row>
    <row r="39" spans="2:4" x14ac:dyDescent="0.2">
      <c r="B39" s="26"/>
      <c r="C39" s="26"/>
      <c r="D39" s="26"/>
    </row>
    <row r="40" spans="2:4" x14ac:dyDescent="0.2">
      <c r="B40" s="26"/>
      <c r="C40" s="26"/>
      <c r="D40" s="26"/>
    </row>
    <row r="41" spans="2:4" x14ac:dyDescent="0.2">
      <c r="B41" s="26"/>
      <c r="C41" s="26"/>
      <c r="D41" s="26"/>
    </row>
    <row r="42" spans="2:4" x14ac:dyDescent="0.2">
      <c r="B42" s="26"/>
      <c r="C42" s="26"/>
      <c r="D42" s="26"/>
    </row>
    <row r="43" spans="2:4" x14ac:dyDescent="0.2">
      <c r="B43" s="26"/>
      <c r="C43" s="26"/>
      <c r="D43" s="26"/>
    </row>
    <row r="44" spans="2:4" x14ac:dyDescent="0.2">
      <c r="B44" s="26"/>
      <c r="C44" s="26"/>
      <c r="D44" s="26"/>
    </row>
    <row r="45" spans="2:4" x14ac:dyDescent="0.2">
      <c r="B45" s="26"/>
      <c r="C45" s="26"/>
      <c r="D45" s="26"/>
    </row>
    <row r="46" spans="2:4" x14ac:dyDescent="0.2">
      <c r="B46" s="26"/>
      <c r="C46" s="26"/>
      <c r="D46" s="26"/>
    </row>
    <row r="47" spans="2:4" x14ac:dyDescent="0.2">
      <c r="B47" s="26"/>
      <c r="C47" s="26"/>
      <c r="D47" s="26"/>
    </row>
    <row r="48" spans="2:4" x14ac:dyDescent="0.2">
      <c r="B48" s="26"/>
      <c r="C48" s="26"/>
      <c r="D48" s="26"/>
    </row>
    <row r="49" spans="2:4" x14ac:dyDescent="0.2">
      <c r="B49" s="26"/>
      <c r="C49" s="26"/>
      <c r="D49" s="26"/>
    </row>
    <row r="50" spans="2:4" x14ac:dyDescent="0.2">
      <c r="B50" s="26"/>
      <c r="C50" s="26"/>
      <c r="D50" s="26"/>
    </row>
    <row r="51" spans="2:4" x14ac:dyDescent="0.2">
      <c r="B51" s="26"/>
      <c r="C51" s="26"/>
      <c r="D51" s="26"/>
    </row>
    <row r="52" spans="2:4" x14ac:dyDescent="0.2">
      <c r="B52" s="26"/>
      <c r="C52" s="26"/>
      <c r="D52" s="26"/>
    </row>
    <row r="53" spans="2:4" x14ac:dyDescent="0.2">
      <c r="B53" s="26"/>
      <c r="C53" s="26"/>
      <c r="D53" s="26"/>
    </row>
    <row r="54" spans="2:4" x14ac:dyDescent="0.2">
      <c r="B54" s="26"/>
      <c r="C54" s="26"/>
      <c r="D54" s="26"/>
    </row>
    <row r="55" spans="2:4" x14ac:dyDescent="0.2">
      <c r="B55" s="26"/>
      <c r="C55" s="26"/>
      <c r="D55" s="26"/>
    </row>
    <row r="56" spans="2:4" x14ac:dyDescent="0.2">
      <c r="B56" s="26"/>
      <c r="C56" s="26"/>
      <c r="D56" s="26"/>
    </row>
  </sheetData>
  <mergeCells count="5">
    <mergeCell ref="A15:E15"/>
    <mergeCell ref="A18:E18"/>
    <mergeCell ref="A19:E19"/>
    <mergeCell ref="A16:E16"/>
    <mergeCell ref="A17:E17"/>
  </mergeCells>
  <pageMargins left="0.7" right="0.7" top="0.75" bottom="0.75" header="0.3" footer="0.3"/>
  <pageSetup paperSize="9" scale="50"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topLeftCell="A4" zoomScale="90" zoomScaleNormal="90" workbookViewId="0"/>
  </sheetViews>
  <sheetFormatPr baseColWidth="10" defaultColWidth="11.42578125" defaultRowHeight="14.25" x14ac:dyDescent="0.2"/>
  <cols>
    <col min="1" max="1" width="13" style="25" customWidth="1"/>
    <col min="2" max="2" width="13.5703125" style="25" customWidth="1"/>
    <col min="3" max="3" width="13.42578125" style="25" customWidth="1"/>
    <col min="4" max="4" width="14" style="25" customWidth="1"/>
    <col min="5" max="5" width="13.85546875" style="25" customWidth="1"/>
    <col min="6" max="16384" width="11.42578125" style="25"/>
  </cols>
  <sheetData>
    <row r="1" spans="1:7" ht="15" x14ac:dyDescent="0.2">
      <c r="A1" s="78" t="s">
        <v>138</v>
      </c>
      <c r="B1" s="71"/>
      <c r="C1" s="71"/>
      <c r="D1" s="71"/>
      <c r="E1" s="71"/>
      <c r="F1" s="37"/>
      <c r="G1" s="24"/>
    </row>
    <row r="2" spans="1:7" x14ac:dyDescent="0.2">
      <c r="A2" s="79"/>
      <c r="B2" s="80"/>
      <c r="C2" s="80"/>
      <c r="D2" s="80"/>
      <c r="E2" s="80"/>
    </row>
    <row r="3" spans="1:7" x14ac:dyDescent="0.2">
      <c r="A3" s="46" t="s">
        <v>65</v>
      </c>
      <c r="B3" s="81" t="s">
        <v>92</v>
      </c>
      <c r="C3" s="81" t="s">
        <v>64</v>
      </c>
      <c r="D3" s="81" t="s">
        <v>0</v>
      </c>
      <c r="E3" s="81" t="s">
        <v>1</v>
      </c>
    </row>
    <row r="4" spans="1:7" x14ac:dyDescent="0.2">
      <c r="A4" s="82">
        <v>2011</v>
      </c>
      <c r="B4" s="83">
        <v>227980</v>
      </c>
      <c r="C4" s="83"/>
      <c r="D4" s="83">
        <v>43280</v>
      </c>
      <c r="E4" s="83">
        <v>271260</v>
      </c>
    </row>
    <row r="5" spans="1:7" x14ac:dyDescent="0.2">
      <c r="A5" s="82">
        <v>2012</v>
      </c>
      <c r="B5" s="83">
        <v>225487</v>
      </c>
      <c r="C5" s="83"/>
      <c r="D5" s="83">
        <v>25553</v>
      </c>
      <c r="E5" s="83">
        <v>251040</v>
      </c>
    </row>
    <row r="6" spans="1:7" x14ac:dyDescent="0.2">
      <c r="A6" s="82">
        <v>2013</v>
      </c>
      <c r="B6" s="83">
        <v>247065</v>
      </c>
      <c r="C6" s="83"/>
      <c r="D6" s="83">
        <v>30965</v>
      </c>
      <c r="E6" s="83">
        <v>278030</v>
      </c>
    </row>
    <row r="7" spans="1:7" x14ac:dyDescent="0.2">
      <c r="A7" s="82">
        <v>2014</v>
      </c>
      <c r="B7" s="83">
        <v>229253</v>
      </c>
      <c r="C7" s="83"/>
      <c r="D7" s="83">
        <v>29886</v>
      </c>
      <c r="E7" s="83">
        <v>259139</v>
      </c>
    </row>
    <row r="8" spans="1:7" x14ac:dyDescent="0.2">
      <c r="A8" s="82">
        <v>2015</v>
      </c>
      <c r="B8" s="83">
        <v>238008</v>
      </c>
      <c r="C8" s="83"/>
      <c r="D8" s="83">
        <v>61115</v>
      </c>
      <c r="E8" s="83">
        <v>299123</v>
      </c>
    </row>
    <row r="9" spans="1:7" x14ac:dyDescent="0.2">
      <c r="A9" s="82">
        <v>2016</v>
      </c>
      <c r="B9" s="83">
        <v>250074</v>
      </c>
      <c r="C9" s="83"/>
      <c r="D9" s="83">
        <v>40180</v>
      </c>
      <c r="E9" s="83">
        <v>290254</v>
      </c>
    </row>
    <row r="10" spans="1:7" x14ac:dyDescent="0.2">
      <c r="A10" s="82">
        <v>2017</v>
      </c>
      <c r="B10" s="83">
        <v>180496</v>
      </c>
      <c r="C10" s="83"/>
      <c r="D10" s="83">
        <v>14991</v>
      </c>
      <c r="E10" s="83">
        <v>195487</v>
      </c>
    </row>
    <row r="11" spans="1:7" x14ac:dyDescent="0.2">
      <c r="A11" s="82">
        <v>2018</v>
      </c>
      <c r="B11" s="83">
        <v>6357</v>
      </c>
      <c r="C11" s="83">
        <v>103432</v>
      </c>
      <c r="D11" s="83">
        <v>3100</v>
      </c>
      <c r="E11" s="83">
        <v>112889</v>
      </c>
    </row>
    <row r="12" spans="1:7" x14ac:dyDescent="0.2">
      <c r="A12" s="82">
        <v>2019</v>
      </c>
      <c r="B12" s="83">
        <v>42</v>
      </c>
      <c r="C12" s="83">
        <v>78649</v>
      </c>
      <c r="D12" s="83">
        <v>2299</v>
      </c>
      <c r="E12" s="83">
        <v>80990</v>
      </c>
    </row>
    <row r="13" spans="1:7" x14ac:dyDescent="0.2">
      <c r="A13" s="82">
        <v>2020</v>
      </c>
      <c r="B13" s="83">
        <v>6</v>
      </c>
      <c r="C13" s="83">
        <v>65286</v>
      </c>
      <c r="D13" s="83">
        <v>3661</v>
      </c>
      <c r="E13" s="83">
        <v>68953</v>
      </c>
    </row>
    <row r="14" spans="1:7" x14ac:dyDescent="0.2">
      <c r="A14" s="84">
        <v>2021</v>
      </c>
      <c r="B14" s="85">
        <v>0</v>
      </c>
      <c r="C14" s="85">
        <v>83792</v>
      </c>
      <c r="D14" s="85">
        <v>55981</v>
      </c>
      <c r="E14" s="85">
        <v>139773</v>
      </c>
    </row>
    <row r="15" spans="1:7" ht="15" customHeight="1" x14ac:dyDescent="0.2">
      <c r="A15" s="168" t="str">
        <f>CONCATENATE("Lecture : fin 2021, on compte ", TEXT(ROUND(C14,-2),"# ##0"), " bénéficiaires en contrat ", C3, ".")</f>
        <v>Lecture : fin 2021, on compte 83 800 bénéficiaires en contrat PEC.</v>
      </c>
      <c r="B15" s="169"/>
      <c r="C15" s="169"/>
      <c r="D15" s="169"/>
      <c r="E15" s="170"/>
    </row>
    <row r="16" spans="1:7" x14ac:dyDescent="0.2">
      <c r="A16" s="171" t="s">
        <v>135</v>
      </c>
      <c r="B16" s="172"/>
      <c r="C16" s="172"/>
      <c r="D16" s="172"/>
      <c r="E16" s="172"/>
    </row>
    <row r="17" spans="1:5" ht="14.25" customHeight="1" x14ac:dyDescent="0.2">
      <c r="A17" s="171" t="s">
        <v>115</v>
      </c>
      <c r="B17" s="172"/>
      <c r="C17" s="172"/>
      <c r="D17" s="172"/>
      <c r="E17" s="172"/>
    </row>
    <row r="18" spans="1:5" x14ac:dyDescent="0.2">
      <c r="A18" s="173"/>
      <c r="B18" s="174"/>
      <c r="C18" s="174"/>
      <c r="D18" s="174"/>
      <c r="E18" s="175"/>
    </row>
    <row r="19" spans="1:5" x14ac:dyDescent="0.2">
      <c r="B19" s="26"/>
      <c r="C19" s="26"/>
      <c r="D19" s="26"/>
      <c r="E19" s="27"/>
    </row>
    <row r="20" spans="1:5" x14ac:dyDescent="0.2">
      <c r="B20" s="26"/>
      <c r="C20" s="26"/>
      <c r="D20" s="26"/>
      <c r="E20" s="27"/>
    </row>
    <row r="21" spans="1:5" x14ac:dyDescent="0.2">
      <c r="B21" s="27"/>
      <c r="C21" s="27"/>
      <c r="D21" s="27"/>
      <c r="E21" s="27"/>
    </row>
    <row r="22" spans="1:5" x14ac:dyDescent="0.2">
      <c r="B22" s="26"/>
      <c r="C22" s="26"/>
      <c r="D22" s="26"/>
      <c r="E22" s="27"/>
    </row>
    <row r="23" spans="1:5" x14ac:dyDescent="0.2">
      <c r="B23" s="26"/>
      <c r="C23" s="26"/>
      <c r="D23" s="26"/>
      <c r="E23" s="27"/>
    </row>
    <row r="24" spans="1:5" x14ac:dyDescent="0.2">
      <c r="B24" s="26"/>
      <c r="C24" s="69"/>
      <c r="D24" s="26"/>
      <c r="E24" s="27"/>
    </row>
    <row r="25" spans="1:5" x14ac:dyDescent="0.2">
      <c r="B25" s="26"/>
      <c r="C25" s="26"/>
      <c r="D25" s="26"/>
      <c r="E25" s="27"/>
    </row>
    <row r="26" spans="1:5" x14ac:dyDescent="0.2">
      <c r="B26" s="26"/>
      <c r="C26" s="26"/>
      <c r="D26" s="26"/>
      <c r="E26" s="27"/>
    </row>
    <row r="27" spans="1:5" x14ac:dyDescent="0.2">
      <c r="B27" s="26"/>
      <c r="C27" s="26"/>
      <c r="D27" s="26"/>
      <c r="E27" s="27"/>
    </row>
    <row r="28" spans="1:5" x14ac:dyDescent="0.2">
      <c r="B28" s="26"/>
      <c r="C28" s="26"/>
      <c r="D28" s="26"/>
    </row>
    <row r="29" spans="1:5" x14ac:dyDescent="0.2">
      <c r="B29" s="26"/>
      <c r="C29" s="26"/>
      <c r="D29" s="26"/>
    </row>
    <row r="30" spans="1:5" x14ac:dyDescent="0.2">
      <c r="B30" s="26"/>
      <c r="C30" s="26"/>
      <c r="D30" s="26"/>
    </row>
    <row r="31" spans="1:5" x14ac:dyDescent="0.2">
      <c r="B31" s="26"/>
      <c r="C31" s="26"/>
      <c r="D31" s="26"/>
    </row>
    <row r="32" spans="1:5" x14ac:dyDescent="0.2">
      <c r="B32" s="26"/>
      <c r="C32" s="26"/>
      <c r="D32" s="26"/>
    </row>
    <row r="33" spans="2:4" x14ac:dyDescent="0.2">
      <c r="B33" s="26"/>
      <c r="C33" s="26"/>
      <c r="D33" s="26"/>
    </row>
    <row r="34" spans="2:4" x14ac:dyDescent="0.2">
      <c r="B34" s="26"/>
      <c r="C34" s="26"/>
      <c r="D34" s="26"/>
    </row>
    <row r="35" spans="2:4" x14ac:dyDescent="0.2">
      <c r="B35" s="26"/>
      <c r="C35" s="26"/>
      <c r="D35" s="26"/>
    </row>
    <row r="36" spans="2:4" x14ac:dyDescent="0.2">
      <c r="B36" s="26"/>
      <c r="C36" s="26"/>
      <c r="D36" s="26"/>
    </row>
    <row r="37" spans="2:4" x14ac:dyDescent="0.2">
      <c r="B37" s="26"/>
      <c r="C37" s="26"/>
      <c r="D37" s="26"/>
    </row>
    <row r="38" spans="2:4" x14ac:dyDescent="0.2">
      <c r="B38" s="26"/>
      <c r="C38" s="26"/>
      <c r="D38" s="26"/>
    </row>
    <row r="39" spans="2:4" x14ac:dyDescent="0.2">
      <c r="B39" s="26"/>
      <c r="C39" s="26"/>
      <c r="D39" s="26"/>
    </row>
    <row r="40" spans="2:4" x14ac:dyDescent="0.2">
      <c r="B40" s="26"/>
      <c r="C40" s="26"/>
      <c r="D40" s="26"/>
    </row>
    <row r="41" spans="2:4" x14ac:dyDescent="0.2">
      <c r="B41" s="26"/>
      <c r="C41" s="26"/>
      <c r="D41" s="26"/>
    </row>
    <row r="42" spans="2:4" x14ac:dyDescent="0.2">
      <c r="B42" s="26"/>
      <c r="C42" s="26"/>
      <c r="D42" s="26"/>
    </row>
    <row r="43" spans="2:4" x14ac:dyDescent="0.2">
      <c r="B43" s="26"/>
      <c r="C43" s="26"/>
      <c r="D43" s="26"/>
    </row>
    <row r="44" spans="2:4" x14ac:dyDescent="0.2">
      <c r="B44" s="26"/>
      <c r="C44" s="26"/>
      <c r="D44" s="26"/>
    </row>
    <row r="45" spans="2:4" x14ac:dyDescent="0.2">
      <c r="B45" s="26"/>
      <c r="C45" s="26"/>
      <c r="D45" s="26"/>
    </row>
    <row r="46" spans="2:4" x14ac:dyDescent="0.2">
      <c r="B46" s="26"/>
      <c r="C46" s="26"/>
      <c r="D46" s="26"/>
    </row>
    <row r="47" spans="2:4" x14ac:dyDescent="0.2">
      <c r="B47" s="26"/>
      <c r="C47" s="26"/>
      <c r="D47" s="26"/>
    </row>
    <row r="48" spans="2:4" x14ac:dyDescent="0.2">
      <c r="B48" s="26"/>
      <c r="C48" s="26"/>
      <c r="D48" s="26"/>
    </row>
    <row r="49" spans="2:4" x14ac:dyDescent="0.2">
      <c r="B49" s="26"/>
      <c r="C49" s="26"/>
      <c r="D49" s="26"/>
    </row>
    <row r="50" spans="2:4" x14ac:dyDescent="0.2">
      <c r="B50" s="26"/>
      <c r="C50" s="26"/>
      <c r="D50" s="26"/>
    </row>
    <row r="51" spans="2:4" x14ac:dyDescent="0.2">
      <c r="B51" s="26"/>
      <c r="C51" s="26"/>
      <c r="D51" s="26"/>
    </row>
    <row r="52" spans="2:4" x14ac:dyDescent="0.2">
      <c r="B52" s="26"/>
      <c r="C52" s="26"/>
      <c r="D52" s="26"/>
    </row>
    <row r="53" spans="2:4" x14ac:dyDescent="0.2">
      <c r="B53" s="26"/>
      <c r="C53" s="26"/>
      <c r="D53" s="26"/>
    </row>
    <row r="54" spans="2:4" x14ac:dyDescent="0.2">
      <c r="B54" s="26"/>
      <c r="C54" s="26"/>
      <c r="D54" s="26"/>
    </row>
    <row r="55" spans="2:4" x14ac:dyDescent="0.2">
      <c r="B55" s="26"/>
      <c r="C55" s="26"/>
      <c r="D55" s="26"/>
    </row>
    <row r="56" spans="2:4" x14ac:dyDescent="0.2">
      <c r="B56" s="26"/>
      <c r="C56" s="26"/>
      <c r="D56" s="26"/>
    </row>
    <row r="57" spans="2:4" x14ac:dyDescent="0.2">
      <c r="B57" s="26"/>
      <c r="C57" s="26"/>
      <c r="D57" s="26"/>
    </row>
    <row r="58" spans="2:4" x14ac:dyDescent="0.2">
      <c r="B58" s="26"/>
      <c r="C58" s="26"/>
      <c r="D58" s="26"/>
    </row>
    <row r="59" spans="2:4" x14ac:dyDescent="0.2">
      <c r="B59" s="26"/>
      <c r="C59" s="26"/>
      <c r="D59" s="26"/>
    </row>
  </sheetData>
  <mergeCells count="4">
    <mergeCell ref="A17:E17"/>
    <mergeCell ref="A18:E18"/>
    <mergeCell ref="A15:E15"/>
    <mergeCell ref="A16:E1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90" zoomScaleNormal="90" workbookViewId="0"/>
  </sheetViews>
  <sheetFormatPr baseColWidth="10" defaultColWidth="11.42578125" defaultRowHeight="14.25" x14ac:dyDescent="0.2"/>
  <cols>
    <col min="1" max="4" width="11.7109375" style="25" customWidth="1"/>
    <col min="5" max="5" width="14.28515625" style="25" customWidth="1"/>
    <col min="6" max="16384" width="11.42578125" style="25"/>
  </cols>
  <sheetData>
    <row r="1" spans="1:7" ht="15" x14ac:dyDescent="0.2">
      <c r="A1" s="78" t="s">
        <v>139</v>
      </c>
      <c r="B1" s="71"/>
      <c r="C1" s="71"/>
      <c r="D1" s="71"/>
      <c r="E1" s="71"/>
      <c r="F1" s="37"/>
      <c r="G1" s="24"/>
    </row>
    <row r="2" spans="1:7" x14ac:dyDescent="0.2">
      <c r="A2" s="79"/>
      <c r="B2" s="80"/>
      <c r="C2" s="80"/>
      <c r="D2" s="80"/>
      <c r="E2" s="80"/>
      <c r="F2" s="80"/>
    </row>
    <row r="3" spans="1:7" x14ac:dyDescent="0.2">
      <c r="A3" s="46" t="s">
        <v>65</v>
      </c>
      <c r="B3" s="81" t="s">
        <v>92</v>
      </c>
      <c r="C3" s="81" t="s">
        <v>64</v>
      </c>
      <c r="D3" s="81" t="s">
        <v>0</v>
      </c>
      <c r="E3" s="81" t="s">
        <v>1</v>
      </c>
      <c r="F3" s="80"/>
    </row>
    <row r="4" spans="1:7" x14ac:dyDescent="0.2">
      <c r="A4" s="82">
        <v>2011</v>
      </c>
      <c r="B4" s="83">
        <v>96229</v>
      </c>
      <c r="C4" s="83"/>
      <c r="D4" s="83">
        <v>17415</v>
      </c>
      <c r="E4" s="83">
        <v>113644</v>
      </c>
      <c r="F4" s="80"/>
    </row>
    <row r="5" spans="1:7" x14ac:dyDescent="0.2">
      <c r="A5" s="82">
        <v>2012</v>
      </c>
      <c r="B5" s="83">
        <v>108297</v>
      </c>
      <c r="C5" s="83"/>
      <c r="D5" s="83">
        <v>17383</v>
      </c>
      <c r="E5" s="83">
        <v>125680</v>
      </c>
      <c r="F5" s="80"/>
    </row>
    <row r="6" spans="1:7" x14ac:dyDescent="0.2">
      <c r="A6" s="82">
        <v>2013</v>
      </c>
      <c r="B6" s="83">
        <v>77949</v>
      </c>
      <c r="C6" s="83"/>
      <c r="D6" s="83">
        <v>13844</v>
      </c>
      <c r="E6" s="83">
        <v>91793</v>
      </c>
      <c r="F6" s="80"/>
    </row>
    <row r="7" spans="1:7" x14ac:dyDescent="0.2">
      <c r="A7" s="82">
        <v>2014</v>
      </c>
      <c r="B7" s="83">
        <v>50992</v>
      </c>
      <c r="C7" s="83"/>
      <c r="D7" s="83">
        <v>10372</v>
      </c>
      <c r="E7" s="83">
        <v>61364</v>
      </c>
      <c r="F7" s="80"/>
    </row>
    <row r="8" spans="1:7" x14ac:dyDescent="0.2">
      <c r="A8" s="82">
        <v>2015</v>
      </c>
      <c r="B8" s="83">
        <v>43604</v>
      </c>
      <c r="C8" s="83"/>
      <c r="D8" s="83">
        <v>24715</v>
      </c>
      <c r="E8" s="83">
        <v>68319</v>
      </c>
      <c r="F8" s="80"/>
    </row>
    <row r="9" spans="1:7" x14ac:dyDescent="0.2">
      <c r="A9" s="82">
        <v>2016</v>
      </c>
      <c r="B9" s="83">
        <v>49110</v>
      </c>
      <c r="C9" s="83"/>
      <c r="D9" s="83">
        <v>22231</v>
      </c>
      <c r="E9" s="83">
        <v>71341</v>
      </c>
      <c r="F9" s="80"/>
    </row>
    <row r="10" spans="1:7" x14ac:dyDescent="0.2">
      <c r="A10" s="82">
        <v>2017</v>
      </c>
      <c r="B10" s="83">
        <v>33003</v>
      </c>
      <c r="C10" s="83"/>
      <c r="D10" s="83">
        <v>6708</v>
      </c>
      <c r="E10" s="83">
        <v>39711</v>
      </c>
      <c r="F10" s="80"/>
    </row>
    <row r="11" spans="1:7" x14ac:dyDescent="0.2">
      <c r="A11" s="82">
        <v>2018</v>
      </c>
      <c r="B11" s="83">
        <v>770</v>
      </c>
      <c r="C11" s="83">
        <v>19424</v>
      </c>
      <c r="D11" s="83">
        <v>972</v>
      </c>
      <c r="E11" s="83">
        <v>21166</v>
      </c>
      <c r="F11" s="80"/>
    </row>
    <row r="12" spans="1:7" x14ac:dyDescent="0.2">
      <c r="A12" s="82">
        <v>2019</v>
      </c>
      <c r="B12" s="83"/>
      <c r="C12" s="83">
        <v>18623</v>
      </c>
      <c r="D12" s="83">
        <v>1088</v>
      </c>
      <c r="E12" s="83">
        <v>19711</v>
      </c>
      <c r="F12" s="80"/>
    </row>
    <row r="13" spans="1:7" x14ac:dyDescent="0.2">
      <c r="A13" s="82">
        <v>2020</v>
      </c>
      <c r="B13" s="83"/>
      <c r="C13" s="83">
        <v>17899</v>
      </c>
      <c r="D13" s="83">
        <v>2279</v>
      </c>
      <c r="E13" s="83">
        <v>20178</v>
      </c>
      <c r="F13" s="80"/>
    </row>
    <row r="14" spans="1:7" x14ac:dyDescent="0.2">
      <c r="A14" s="84">
        <v>2021</v>
      </c>
      <c r="B14" s="85"/>
      <c r="C14" s="85">
        <v>35894</v>
      </c>
      <c r="D14" s="85">
        <v>75040</v>
      </c>
      <c r="E14" s="85">
        <v>110933.58</v>
      </c>
      <c r="F14" s="80"/>
    </row>
    <row r="15" spans="1:7" ht="15" customHeight="1" x14ac:dyDescent="0.25">
      <c r="A15" s="168" t="str">
        <f>CONCATENATE("Lecture : en ", A14, ", ", TEXT(ROUND(C14,-2),"# ##0"), " jeunes de moins de 26 ans sont entrés en ", C3, ".")</f>
        <v>Lecture : en 2021, 35 900 jeunes de moins de 26 ans sont entrés en PEC.</v>
      </c>
      <c r="B15" s="169"/>
      <c r="C15" s="169"/>
      <c r="D15" s="169"/>
      <c r="E15" s="170"/>
      <c r="F15" s="177"/>
    </row>
    <row r="16" spans="1:7" ht="15" x14ac:dyDescent="0.25">
      <c r="A16" s="171" t="s">
        <v>117</v>
      </c>
      <c r="B16" s="172"/>
      <c r="C16" s="172"/>
      <c r="D16" s="172"/>
      <c r="E16" s="172"/>
      <c r="F16" s="177"/>
    </row>
    <row r="17" spans="1:6" ht="15" x14ac:dyDescent="0.25">
      <c r="A17" s="171" t="s">
        <v>134</v>
      </c>
      <c r="B17" s="177"/>
      <c r="C17" s="177"/>
      <c r="D17" s="177"/>
      <c r="E17" s="177"/>
      <c r="F17" s="177"/>
    </row>
    <row r="18" spans="1:6" ht="14.25" customHeight="1" x14ac:dyDescent="0.25">
      <c r="A18" s="171" t="s">
        <v>115</v>
      </c>
      <c r="B18" s="172"/>
      <c r="C18" s="172"/>
      <c r="D18" s="172"/>
      <c r="E18" s="172"/>
      <c r="F18" s="177"/>
    </row>
    <row r="19" spans="1:6" x14ac:dyDescent="0.2">
      <c r="A19" s="173"/>
      <c r="B19" s="174"/>
      <c r="C19" s="174"/>
      <c r="D19" s="174"/>
      <c r="E19" s="175"/>
    </row>
    <row r="20" spans="1:6" x14ac:dyDescent="0.2">
      <c r="B20" s="26"/>
      <c r="C20" s="26"/>
      <c r="D20" s="26"/>
      <c r="E20" s="27"/>
    </row>
    <row r="21" spans="1:6" x14ac:dyDescent="0.2">
      <c r="B21" s="26"/>
      <c r="C21" s="70"/>
      <c r="D21" s="26"/>
      <c r="E21" s="27"/>
    </row>
    <row r="22" spans="1:6" x14ac:dyDescent="0.2">
      <c r="B22" s="26"/>
      <c r="C22" s="70"/>
      <c r="D22" s="26"/>
      <c r="E22" s="27"/>
    </row>
    <row r="23" spans="1:6" x14ac:dyDescent="0.2">
      <c r="B23" s="26"/>
      <c r="C23" s="70"/>
      <c r="D23" s="26"/>
      <c r="E23" s="27"/>
    </row>
    <row r="24" spans="1:6" x14ac:dyDescent="0.2">
      <c r="B24" s="26"/>
      <c r="C24" s="70"/>
      <c r="D24" s="26"/>
    </row>
    <row r="25" spans="1:6" x14ac:dyDescent="0.2">
      <c r="B25" s="26"/>
      <c r="C25" s="70"/>
      <c r="D25" s="26"/>
    </row>
    <row r="26" spans="1:6" x14ac:dyDescent="0.2">
      <c r="B26" s="26"/>
      <c r="C26" s="70"/>
      <c r="D26" s="26"/>
    </row>
    <row r="27" spans="1:6" x14ac:dyDescent="0.2">
      <c r="B27" s="26"/>
      <c r="C27" s="70"/>
      <c r="D27" s="26"/>
    </row>
    <row r="28" spans="1:6" x14ac:dyDescent="0.2">
      <c r="B28" s="26"/>
      <c r="C28" s="70"/>
      <c r="D28" s="26"/>
    </row>
    <row r="29" spans="1:6" x14ac:dyDescent="0.2">
      <c r="B29" s="26"/>
      <c r="C29" s="70"/>
      <c r="D29" s="26"/>
    </row>
    <row r="30" spans="1:6" x14ac:dyDescent="0.2">
      <c r="B30" s="26"/>
      <c r="C30" s="70"/>
      <c r="D30" s="26"/>
    </row>
    <row r="31" spans="1:6" x14ac:dyDescent="0.2">
      <c r="B31" s="26"/>
      <c r="C31" s="70"/>
      <c r="D31" s="26"/>
    </row>
    <row r="32" spans="1:6" x14ac:dyDescent="0.2">
      <c r="B32" s="26"/>
      <c r="C32" s="70"/>
      <c r="D32" s="26"/>
    </row>
    <row r="33" spans="2:4" x14ac:dyDescent="0.2">
      <c r="B33" s="26"/>
      <c r="C33" s="70"/>
      <c r="D33" s="26"/>
    </row>
    <row r="34" spans="2:4" x14ac:dyDescent="0.2">
      <c r="B34" s="26"/>
      <c r="C34" s="26"/>
      <c r="D34" s="26"/>
    </row>
    <row r="35" spans="2:4" x14ac:dyDescent="0.2">
      <c r="B35" s="26"/>
      <c r="C35" s="26"/>
      <c r="D35" s="26"/>
    </row>
    <row r="36" spans="2:4" x14ac:dyDescent="0.2">
      <c r="B36" s="26"/>
      <c r="C36" s="26"/>
      <c r="D36" s="26"/>
    </row>
    <row r="37" spans="2:4" x14ac:dyDescent="0.2">
      <c r="B37" s="26"/>
      <c r="C37" s="26"/>
      <c r="D37" s="26"/>
    </row>
    <row r="38" spans="2:4" x14ac:dyDescent="0.2">
      <c r="B38" s="26"/>
      <c r="C38" s="26"/>
      <c r="D38" s="26"/>
    </row>
    <row r="39" spans="2:4" x14ac:dyDescent="0.2">
      <c r="B39" s="26"/>
      <c r="C39" s="26"/>
      <c r="D39" s="26"/>
    </row>
    <row r="40" spans="2:4" x14ac:dyDescent="0.2">
      <c r="B40" s="26"/>
      <c r="C40" s="26"/>
      <c r="D40" s="26"/>
    </row>
    <row r="41" spans="2:4" x14ac:dyDescent="0.2">
      <c r="B41" s="26"/>
      <c r="C41" s="26"/>
      <c r="D41" s="26"/>
    </row>
    <row r="42" spans="2:4" x14ac:dyDescent="0.2">
      <c r="B42" s="26"/>
      <c r="C42" s="26"/>
      <c r="D42" s="26"/>
    </row>
    <row r="43" spans="2:4" x14ac:dyDescent="0.2">
      <c r="B43" s="26"/>
      <c r="C43" s="26"/>
      <c r="D43" s="26"/>
    </row>
    <row r="44" spans="2:4" x14ac:dyDescent="0.2">
      <c r="B44" s="26"/>
      <c r="C44" s="26"/>
      <c r="D44" s="26"/>
    </row>
    <row r="45" spans="2:4" x14ac:dyDescent="0.2">
      <c r="B45" s="26"/>
      <c r="C45" s="26"/>
      <c r="D45" s="26"/>
    </row>
    <row r="46" spans="2:4" x14ac:dyDescent="0.2">
      <c r="B46" s="26"/>
      <c r="C46" s="26"/>
      <c r="D46" s="26"/>
    </row>
    <row r="47" spans="2:4" x14ac:dyDescent="0.2">
      <c r="B47" s="26"/>
      <c r="C47" s="26"/>
      <c r="D47" s="26"/>
    </row>
    <row r="48" spans="2:4" x14ac:dyDescent="0.2">
      <c r="B48" s="26"/>
      <c r="C48" s="26"/>
      <c r="D48" s="26"/>
    </row>
    <row r="49" spans="2:4" x14ac:dyDescent="0.2">
      <c r="B49" s="26"/>
      <c r="C49" s="26"/>
      <c r="D49" s="26"/>
    </row>
    <row r="50" spans="2:4" x14ac:dyDescent="0.2">
      <c r="B50" s="26"/>
      <c r="C50" s="26"/>
      <c r="D50" s="26"/>
    </row>
    <row r="51" spans="2:4" x14ac:dyDescent="0.2">
      <c r="B51" s="26"/>
      <c r="C51" s="26"/>
      <c r="D51" s="26"/>
    </row>
    <row r="52" spans="2:4" x14ac:dyDescent="0.2">
      <c r="B52" s="26"/>
      <c r="C52" s="26"/>
      <c r="D52" s="26"/>
    </row>
    <row r="53" spans="2:4" x14ac:dyDescent="0.2">
      <c r="B53" s="26"/>
      <c r="C53" s="26"/>
      <c r="D53" s="26"/>
    </row>
    <row r="54" spans="2:4" x14ac:dyDescent="0.2">
      <c r="B54" s="26"/>
      <c r="C54" s="26"/>
      <c r="D54" s="26"/>
    </row>
    <row r="55" spans="2:4" x14ac:dyDescent="0.2">
      <c r="B55" s="26"/>
      <c r="C55" s="26"/>
      <c r="D55" s="26"/>
    </row>
    <row r="56" spans="2:4" x14ac:dyDescent="0.2">
      <c r="B56" s="26"/>
      <c r="C56" s="26"/>
      <c r="D56" s="26"/>
    </row>
  </sheetData>
  <mergeCells count="5">
    <mergeCell ref="A19:E19"/>
    <mergeCell ref="A15:F15"/>
    <mergeCell ref="A16:F16"/>
    <mergeCell ref="A17:F17"/>
    <mergeCell ref="A18:F1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K8" sqref="K8"/>
    </sheetView>
  </sheetViews>
  <sheetFormatPr baseColWidth="10" defaultRowHeight="15" x14ac:dyDescent="0.25"/>
  <cols>
    <col min="1" max="1" width="31.7109375" customWidth="1"/>
  </cols>
  <sheetData>
    <row r="1" spans="1:6" x14ac:dyDescent="0.25">
      <c r="A1" s="178" t="s">
        <v>95</v>
      </c>
      <c r="B1" s="179"/>
      <c r="C1" s="179"/>
      <c r="D1" s="179"/>
      <c r="E1" s="179"/>
      <c r="F1" s="179"/>
    </row>
    <row r="2" spans="1:6" x14ac:dyDescent="0.25">
      <c r="A2" s="80"/>
      <c r="B2" s="80"/>
      <c r="C2" s="80"/>
      <c r="D2" s="80"/>
      <c r="E2" s="86"/>
      <c r="F2" s="87" t="s">
        <v>3</v>
      </c>
    </row>
    <row r="3" spans="1:6" x14ac:dyDescent="0.25">
      <c r="A3" s="88"/>
      <c r="B3" s="89">
        <v>2017</v>
      </c>
      <c r="C3" s="90">
        <v>2018</v>
      </c>
      <c r="D3" s="90">
        <v>2019</v>
      </c>
      <c r="E3" s="90">
        <v>2020</v>
      </c>
      <c r="F3" s="90">
        <v>2021</v>
      </c>
    </row>
    <row r="4" spans="1:6" x14ac:dyDescent="0.25">
      <c r="A4" s="91" t="s">
        <v>1</v>
      </c>
      <c r="B4" s="92">
        <v>15.57441</v>
      </c>
      <c r="C4" s="93">
        <v>15.88109</v>
      </c>
      <c r="D4" s="93">
        <v>20.01239</v>
      </c>
      <c r="E4" s="93">
        <v>24.622630000000001</v>
      </c>
      <c r="F4" s="93">
        <v>59.914209999999997</v>
      </c>
    </row>
    <row r="5" spans="1:6" x14ac:dyDescent="0.25">
      <c r="A5" s="94" t="s">
        <v>93</v>
      </c>
      <c r="B5" s="95">
        <v>14.52303</v>
      </c>
      <c r="C5" s="96">
        <v>15.58371</v>
      </c>
      <c r="D5" s="96">
        <v>19.760829999999999</v>
      </c>
      <c r="E5" s="96">
        <v>23.077020000000001</v>
      </c>
      <c r="F5" s="96">
        <v>34.209760000000003</v>
      </c>
    </row>
    <row r="6" spans="1:6" x14ac:dyDescent="0.25">
      <c r="A6" s="97" t="s">
        <v>94</v>
      </c>
      <c r="B6" s="98">
        <v>24.19041</v>
      </c>
      <c r="C6" s="99">
        <v>26.312940000000001</v>
      </c>
      <c r="D6" s="99">
        <v>25.587959999999999</v>
      </c>
      <c r="E6" s="99">
        <v>51.94894</v>
      </c>
      <c r="F6" s="99">
        <v>93.528769999999994</v>
      </c>
    </row>
    <row r="7" spans="1:6" x14ac:dyDescent="0.25">
      <c r="A7" s="180" t="str">
        <f>CONCATENATE("Lecture : en ", F3, ", ", TEXT(F4,"0"), " % des entrées en contrat aidé concernent des jeunes de moins de 26 ans.")</f>
        <v>Lecture : en 2021, 60 % des entrées en contrat aidé concernent des jeunes de moins de 26 ans.</v>
      </c>
      <c r="B7" s="181" t="e">
        <f>CONCATENATE("Lecture : en 2016, ", TEXT(#REF!,"0,0"), " % des entrées en contrats aidés concernaient un jeune de moins de 26 ans.")</f>
        <v>#REF!</v>
      </c>
      <c r="C7" s="181" t="e">
        <f>CONCATENATE("Lecture : en 2016, ", TEXT(#REF!,"0,0"), " % des entrées en contrats aidés concernaient un jeune de moins de 26 ans.")</f>
        <v>#REF!</v>
      </c>
      <c r="D7" s="181" t="e">
        <f>CONCATENATE("Lecture : en 2016, ", TEXT(#REF!,"0,0"), " % des entrées en contrats aidés concernaient un jeune de moins de 26 ans.")</f>
        <v>#REF!</v>
      </c>
      <c r="E7" s="181" t="e">
        <f>CONCATENATE("Lecture : en 2016, ", TEXT(#REF!,"0,0"), " % des entrées en contrats aidés concernaient un jeune de moins de 26 ans.")</f>
        <v>#REF!</v>
      </c>
      <c r="F7" s="181" t="e">
        <f>CONCATENATE("Lecture : en 2016, ", TEXT(#REF!,"0,0"), " % des entrées en contrats aidés concernaient un jeune de moins de 26 ans.")</f>
        <v>#REF!</v>
      </c>
    </row>
    <row r="8" spans="1:6" x14ac:dyDescent="0.25">
      <c r="A8" s="182" t="s">
        <v>108</v>
      </c>
      <c r="B8" s="181"/>
      <c r="C8" s="181"/>
      <c r="D8" s="177"/>
      <c r="E8" s="177"/>
      <c r="F8" s="177"/>
    </row>
    <row r="9" spans="1:6" x14ac:dyDescent="0.25">
      <c r="A9" s="180" t="s">
        <v>2</v>
      </c>
      <c r="B9" s="181"/>
      <c r="C9" s="181"/>
      <c r="D9" s="181"/>
      <c r="E9" s="181"/>
      <c r="F9" s="181"/>
    </row>
  </sheetData>
  <mergeCells count="4">
    <mergeCell ref="A1:F1"/>
    <mergeCell ref="A7:F7"/>
    <mergeCell ref="A9:F9"/>
    <mergeCell ref="A8:F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sqref="A1:C1"/>
    </sheetView>
  </sheetViews>
  <sheetFormatPr baseColWidth="10" defaultRowHeight="15" x14ac:dyDescent="0.25"/>
  <cols>
    <col min="1" max="1" width="59.140625" customWidth="1"/>
  </cols>
  <sheetData>
    <row r="1" spans="1:3" s="11" customFormat="1" x14ac:dyDescent="0.25">
      <c r="A1" s="183" t="s">
        <v>131</v>
      </c>
      <c r="B1" s="184"/>
      <c r="C1" s="184"/>
    </row>
    <row r="2" spans="1:3" ht="15.75" thickBot="1" x14ac:dyDescent="0.3">
      <c r="A2" s="80"/>
      <c r="C2" s="108" t="s">
        <v>3</v>
      </c>
    </row>
    <row r="3" spans="1:3" ht="15.75" thickBot="1" x14ac:dyDescent="0.3">
      <c r="A3" s="80"/>
      <c r="B3" s="109" t="s">
        <v>0</v>
      </c>
      <c r="C3" s="109" t="s">
        <v>64</v>
      </c>
    </row>
    <row r="4" spans="1:3" x14ac:dyDescent="0.25">
      <c r="A4" s="110" t="s">
        <v>4</v>
      </c>
      <c r="B4" s="111"/>
      <c r="C4" s="111"/>
    </row>
    <row r="5" spans="1:3" x14ac:dyDescent="0.25">
      <c r="A5" s="112" t="s">
        <v>5</v>
      </c>
      <c r="B5" s="62">
        <v>56.165869999999998</v>
      </c>
      <c r="C5" s="62">
        <v>34.068669999999997</v>
      </c>
    </row>
    <row r="6" spans="1:3" x14ac:dyDescent="0.25">
      <c r="A6" s="112" t="s">
        <v>6</v>
      </c>
      <c r="B6" s="63">
        <v>43.834130000000002</v>
      </c>
      <c r="C6" s="63">
        <v>65.931359999999998</v>
      </c>
    </row>
    <row r="7" spans="1:3" x14ac:dyDescent="0.25">
      <c r="A7" s="113" t="s">
        <v>7</v>
      </c>
      <c r="B7" s="64"/>
      <c r="C7" s="64"/>
    </row>
    <row r="8" spans="1:3" x14ac:dyDescent="0.25">
      <c r="A8" s="112" t="s">
        <v>8</v>
      </c>
      <c r="B8" s="62">
        <v>93.528769999999994</v>
      </c>
      <c r="C8" s="62">
        <v>34.209769999999999</v>
      </c>
    </row>
    <row r="9" spans="1:3" x14ac:dyDescent="0.25">
      <c r="A9" s="112" t="s">
        <v>9</v>
      </c>
      <c r="B9" s="62">
        <v>5.3669359999999999</v>
      </c>
      <c r="C9" s="62">
        <v>42.874879999999997</v>
      </c>
    </row>
    <row r="10" spans="1:3" x14ac:dyDescent="0.25">
      <c r="A10" s="114" t="s">
        <v>10</v>
      </c>
      <c r="B10" s="63">
        <v>1.104298</v>
      </c>
      <c r="C10" s="63">
        <v>22.915379999999999</v>
      </c>
    </row>
    <row r="11" spans="1:3" x14ac:dyDescent="0.25">
      <c r="A11" s="113" t="s">
        <v>90</v>
      </c>
      <c r="B11" s="65"/>
      <c r="C11" s="65"/>
    </row>
    <row r="12" spans="1:3" x14ac:dyDescent="0.25">
      <c r="A12" s="115" t="s">
        <v>91</v>
      </c>
      <c r="B12" s="62">
        <v>22.282879999999999</v>
      </c>
      <c r="C12" s="62">
        <v>31.28952</v>
      </c>
    </row>
    <row r="13" spans="1:3" x14ac:dyDescent="0.25">
      <c r="A13" s="112" t="s">
        <v>11</v>
      </c>
      <c r="B13" s="62">
        <v>18.05763</v>
      </c>
      <c r="C13" s="62">
        <v>23.497019999999999</v>
      </c>
    </row>
    <row r="14" spans="1:3" x14ac:dyDescent="0.25">
      <c r="A14" s="112" t="s">
        <v>12</v>
      </c>
      <c r="B14" s="62">
        <v>37.574779999999997</v>
      </c>
      <c r="C14" s="62">
        <v>26.82375</v>
      </c>
    </row>
    <row r="15" spans="1:3" x14ac:dyDescent="0.25">
      <c r="A15" s="114" t="s">
        <v>13</v>
      </c>
      <c r="B15" s="63">
        <v>22.084700000000002</v>
      </c>
      <c r="C15" s="63">
        <v>18.38973</v>
      </c>
    </row>
    <row r="16" spans="1:3" x14ac:dyDescent="0.25">
      <c r="A16" s="113" t="s">
        <v>111</v>
      </c>
      <c r="B16" s="65"/>
      <c r="C16" s="65"/>
    </row>
    <row r="17" spans="1:3" x14ac:dyDescent="0.25">
      <c r="A17" s="112" t="s">
        <v>14</v>
      </c>
      <c r="B17" s="62">
        <v>21.778089999999999</v>
      </c>
      <c r="C17" s="62">
        <v>7.6300929999999996</v>
      </c>
    </row>
    <row r="18" spans="1:3" x14ac:dyDescent="0.25">
      <c r="A18" s="112" t="s">
        <v>15</v>
      </c>
      <c r="B18" s="62">
        <v>32.310049999999997</v>
      </c>
      <c r="C18" s="62">
        <v>19.418420000000001</v>
      </c>
    </row>
    <row r="19" spans="1:3" x14ac:dyDescent="0.25">
      <c r="A19" s="112" t="s">
        <v>16</v>
      </c>
      <c r="B19" s="62">
        <v>16.407419999999998</v>
      </c>
      <c r="C19" s="62">
        <v>13.392189999999999</v>
      </c>
    </row>
    <row r="20" spans="1:3" x14ac:dyDescent="0.25">
      <c r="A20" s="112" t="s">
        <v>17</v>
      </c>
      <c r="B20" s="62">
        <v>17.965399999999999</v>
      </c>
      <c r="C20" s="62">
        <v>23.497350000000001</v>
      </c>
    </row>
    <row r="21" spans="1:3" x14ac:dyDescent="0.25">
      <c r="A21" s="114" t="s">
        <v>18</v>
      </c>
      <c r="B21" s="63">
        <v>11.53904</v>
      </c>
      <c r="C21" s="63">
        <v>36.061970000000002</v>
      </c>
    </row>
    <row r="22" spans="1:3" x14ac:dyDescent="0.25">
      <c r="A22" s="116" t="s">
        <v>47</v>
      </c>
      <c r="B22" s="66">
        <v>1.8072589999999999</v>
      </c>
      <c r="C22" s="66">
        <v>11.41122</v>
      </c>
    </row>
    <row r="23" spans="1:3" x14ac:dyDescent="0.25">
      <c r="A23" s="116" t="s">
        <v>19</v>
      </c>
      <c r="B23" s="66">
        <v>5.7782429999999998</v>
      </c>
      <c r="C23" s="66">
        <v>28.445889999999999</v>
      </c>
    </row>
    <row r="24" spans="1:3" x14ac:dyDescent="0.25">
      <c r="A24" s="116" t="s">
        <v>105</v>
      </c>
      <c r="B24" s="66">
        <v>6.1047960000000003</v>
      </c>
      <c r="C24" s="66">
        <v>8.9222889999999992</v>
      </c>
    </row>
    <row r="25" spans="1:3" x14ac:dyDescent="0.25">
      <c r="A25" s="117" t="s">
        <v>102</v>
      </c>
      <c r="B25" s="66">
        <v>8.2611190000000008</v>
      </c>
      <c r="C25" s="66">
        <v>14.769349999999999</v>
      </c>
    </row>
    <row r="26" spans="1:3" x14ac:dyDescent="0.25">
      <c r="A26" s="117" t="s">
        <v>103</v>
      </c>
      <c r="B26" s="66">
        <v>15.43524</v>
      </c>
      <c r="C26" s="66">
        <v>22.385660000000001</v>
      </c>
    </row>
    <row r="27" spans="1:3" ht="15.75" thickBot="1" x14ac:dyDescent="0.3">
      <c r="A27" s="118" t="s">
        <v>104</v>
      </c>
      <c r="B27" s="67">
        <v>6.283029</v>
      </c>
      <c r="C27" s="67">
        <v>20.418310000000002</v>
      </c>
    </row>
    <row r="28" spans="1:3" ht="15.75" thickBot="1" x14ac:dyDescent="0.3">
      <c r="A28" s="119" t="s">
        <v>1</v>
      </c>
      <c r="B28" s="68">
        <v>100</v>
      </c>
      <c r="C28" s="68">
        <v>100</v>
      </c>
    </row>
    <row r="29" spans="1:3" x14ac:dyDescent="0.25">
      <c r="A29" s="185" t="str">
        <f>CONCATENATE("Lecture : en 2021, ", TEXT(C10,"0"), " % des PEC sont signés par des personnes âgées de 50 ans ou plus.")</f>
        <v>Lecture : en 2021, 23 % des PEC sont signés par des personnes âgées de 50 ans ou plus.</v>
      </c>
      <c r="B29" s="177"/>
      <c r="C29" s="177"/>
    </row>
    <row r="30" spans="1:3" ht="40.5" customHeight="1" x14ac:dyDescent="0.25">
      <c r="A30" s="175" t="s">
        <v>122</v>
      </c>
      <c r="B30" s="186"/>
      <c r="C30" s="186"/>
    </row>
    <row r="31" spans="1:3" x14ac:dyDescent="0.25">
      <c r="A31" s="184" t="s">
        <v>2</v>
      </c>
      <c r="B31" s="177"/>
      <c r="C31" s="177"/>
    </row>
    <row r="32" spans="1:3" x14ac:dyDescent="0.25">
      <c r="C32" s="51"/>
    </row>
  </sheetData>
  <mergeCells count="4">
    <mergeCell ref="A1:C1"/>
    <mergeCell ref="A29:C29"/>
    <mergeCell ref="A30:C30"/>
    <mergeCell ref="A31:C3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sqref="A1:B1"/>
    </sheetView>
  </sheetViews>
  <sheetFormatPr baseColWidth="10" defaultRowHeight="15" x14ac:dyDescent="0.25"/>
  <cols>
    <col min="1" max="1" width="51.42578125" customWidth="1"/>
    <col min="2" max="3" width="10.85546875" customWidth="1"/>
    <col min="4" max="4" width="9" style="14" customWidth="1"/>
  </cols>
  <sheetData>
    <row r="1" spans="1:4" s="11" customFormat="1" x14ac:dyDescent="0.25">
      <c r="A1" s="187" t="s">
        <v>113</v>
      </c>
      <c r="B1" s="177"/>
      <c r="C1" s="47"/>
      <c r="D1" s="17"/>
    </row>
    <row r="2" spans="1:4" x14ac:dyDescent="0.25">
      <c r="A2" s="22"/>
      <c r="B2" s="123" t="s">
        <v>3</v>
      </c>
      <c r="C2" s="23"/>
    </row>
    <row r="3" spans="1:4" ht="40.5" customHeight="1" x14ac:dyDescent="0.25">
      <c r="A3" s="28"/>
      <c r="B3" s="31" t="s">
        <v>107</v>
      </c>
      <c r="C3" s="48"/>
      <c r="D3"/>
    </row>
    <row r="4" spans="1:4" x14ac:dyDescent="0.25">
      <c r="A4" s="29" t="s">
        <v>74</v>
      </c>
      <c r="B4" s="34">
        <v>0.23327400000000001</v>
      </c>
      <c r="C4" s="49"/>
    </row>
    <row r="5" spans="1:4" x14ac:dyDescent="0.25">
      <c r="A5" s="30" t="s">
        <v>75</v>
      </c>
      <c r="B5" s="35">
        <v>0.22936000000000001</v>
      </c>
      <c r="C5" s="49"/>
    </row>
    <row r="6" spans="1:4" x14ac:dyDescent="0.25">
      <c r="A6" s="30" t="s">
        <v>76</v>
      </c>
      <c r="B6" s="35">
        <v>0.12567300000000001</v>
      </c>
      <c r="C6" s="49"/>
    </row>
    <row r="7" spans="1:4" x14ac:dyDescent="0.25">
      <c r="A7" s="30" t="s">
        <v>77</v>
      </c>
      <c r="B7" s="35">
        <v>9.1672000000000003E-2</v>
      </c>
      <c r="C7" s="49"/>
    </row>
    <row r="8" spans="1:4" x14ac:dyDescent="0.25">
      <c r="A8" s="30" t="s">
        <v>78</v>
      </c>
      <c r="B8" s="35">
        <v>7.0308999999999996E-2</v>
      </c>
      <c r="C8" s="49"/>
    </row>
    <row r="9" spans="1:4" x14ac:dyDescent="0.25">
      <c r="A9" s="30" t="s">
        <v>79</v>
      </c>
      <c r="B9" s="35">
        <v>5.1998999999999997E-2</v>
      </c>
      <c r="C9" s="49"/>
    </row>
    <row r="10" spans="1:4" x14ac:dyDescent="0.25">
      <c r="A10" s="30" t="s">
        <v>80</v>
      </c>
      <c r="B10" s="35">
        <v>4.7262999999999999E-2</v>
      </c>
      <c r="C10" s="49"/>
    </row>
    <row r="11" spans="1:4" x14ac:dyDescent="0.25">
      <c r="A11" s="30" t="s">
        <v>81</v>
      </c>
      <c r="B11" s="35">
        <v>3.3652000000000001E-2</v>
      </c>
      <c r="C11" s="49"/>
    </row>
    <row r="12" spans="1:4" x14ac:dyDescent="0.25">
      <c r="A12" s="30" t="s">
        <v>82</v>
      </c>
      <c r="B12" s="35">
        <v>3.2680000000000001E-2</v>
      </c>
      <c r="C12" s="49"/>
    </row>
    <row r="13" spans="1:4" x14ac:dyDescent="0.25">
      <c r="A13" s="30" t="s">
        <v>83</v>
      </c>
      <c r="B13" s="35">
        <v>3.0474000000000001E-2</v>
      </c>
      <c r="C13" s="49"/>
    </row>
    <row r="14" spans="1:4" x14ac:dyDescent="0.25">
      <c r="A14" s="30" t="s">
        <v>84</v>
      </c>
      <c r="B14" s="35">
        <v>2.0416E-2</v>
      </c>
      <c r="C14" s="49"/>
    </row>
    <row r="15" spans="1:4" x14ac:dyDescent="0.25">
      <c r="A15" s="30" t="s">
        <v>85</v>
      </c>
      <c r="B15" s="35">
        <v>2.0378E-2</v>
      </c>
      <c r="C15" s="49"/>
    </row>
    <row r="16" spans="1:4" x14ac:dyDescent="0.25">
      <c r="A16" s="32" t="s">
        <v>86</v>
      </c>
      <c r="B16" s="36">
        <v>1.285E-2</v>
      </c>
      <c r="C16" s="49"/>
    </row>
    <row r="17" spans="1:5" x14ac:dyDescent="0.25">
      <c r="A17" s="72" t="s">
        <v>1</v>
      </c>
      <c r="B17" s="73">
        <v>1</v>
      </c>
      <c r="C17" s="49"/>
    </row>
    <row r="18" spans="1:5" x14ac:dyDescent="0.25">
      <c r="A18" s="189" t="str">
        <f>CONCATENATE("Lecture : en 2021, ", TEXT(B4*100, "0"), " % des entrées en CUI-CIE ont lieu dans le secteur ", A4, ".")</f>
        <v>Lecture : en 2021, 23 % des entrées en CUI-CIE ont lieu dans le secteur Hébergement et restauration.</v>
      </c>
      <c r="B18" s="177"/>
      <c r="C18" s="177"/>
      <c r="D18" s="177"/>
      <c r="E18" s="177"/>
    </row>
    <row r="19" spans="1:5" x14ac:dyDescent="0.25">
      <c r="A19" s="182" t="s">
        <v>133</v>
      </c>
      <c r="B19" s="177"/>
      <c r="C19" s="177"/>
      <c r="D19" s="33"/>
      <c r="E19" s="33"/>
    </row>
    <row r="20" spans="1:5" x14ac:dyDescent="0.25">
      <c r="A20" s="188" t="s">
        <v>2</v>
      </c>
      <c r="B20" s="177"/>
      <c r="C20" s="177"/>
      <c r="D20" s="33"/>
      <c r="E20" s="33"/>
    </row>
    <row r="21" spans="1:5" x14ac:dyDescent="0.25">
      <c r="C21" s="47"/>
      <c r="D21" s="33"/>
      <c r="E21" s="33"/>
    </row>
    <row r="22" spans="1:5" x14ac:dyDescent="0.25">
      <c r="C22" s="14"/>
      <c r="D22"/>
    </row>
    <row r="23" spans="1:5" x14ac:dyDescent="0.25">
      <c r="C23" s="14"/>
      <c r="D23"/>
    </row>
    <row r="24" spans="1:5" x14ac:dyDescent="0.25">
      <c r="C24" s="14"/>
      <c r="D24"/>
    </row>
    <row r="25" spans="1:5" x14ac:dyDescent="0.25">
      <c r="C25" s="14"/>
      <c r="D25"/>
    </row>
    <row r="26" spans="1:5" x14ac:dyDescent="0.25">
      <c r="C26" s="14"/>
      <c r="D26"/>
    </row>
    <row r="27" spans="1:5" x14ac:dyDescent="0.25">
      <c r="C27" s="14"/>
      <c r="D27"/>
    </row>
    <row r="28" spans="1:5" x14ac:dyDescent="0.25">
      <c r="C28" s="14"/>
      <c r="D28"/>
    </row>
    <row r="29" spans="1:5" x14ac:dyDescent="0.25">
      <c r="C29" s="14"/>
      <c r="D29"/>
    </row>
    <row r="30" spans="1:5" x14ac:dyDescent="0.25">
      <c r="C30" s="14"/>
      <c r="D30"/>
    </row>
    <row r="31" spans="1:5" x14ac:dyDescent="0.25">
      <c r="C31" s="14"/>
      <c r="D31"/>
    </row>
    <row r="32" spans="1:5" x14ac:dyDescent="0.25">
      <c r="C32" s="14"/>
      <c r="D32"/>
    </row>
    <row r="33" spans="3:4" x14ac:dyDescent="0.25">
      <c r="C33" s="14"/>
      <c r="D33"/>
    </row>
    <row r="34" spans="3:4" x14ac:dyDescent="0.25">
      <c r="C34" s="14"/>
      <c r="D34"/>
    </row>
  </sheetData>
  <mergeCells count="4">
    <mergeCell ref="A1:B1"/>
    <mergeCell ref="A19:C19"/>
    <mergeCell ref="A20:C20"/>
    <mergeCell ref="A18:E18"/>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heetViews>
  <sheetFormatPr baseColWidth="10" defaultRowHeight="15" x14ac:dyDescent="0.25"/>
  <cols>
    <col min="1" max="1" width="56.42578125" customWidth="1"/>
    <col min="2" max="2" width="9.42578125" customWidth="1"/>
    <col min="4" max="4" width="12.7109375" customWidth="1"/>
  </cols>
  <sheetData>
    <row r="1" spans="1:3" s="11" customFormat="1" x14ac:dyDescent="0.25">
      <c r="A1" s="10" t="s">
        <v>141</v>
      </c>
      <c r="B1" s="17"/>
    </row>
    <row r="2" spans="1:3" ht="15.75" thickBot="1" x14ac:dyDescent="0.3">
      <c r="A2" s="107"/>
      <c r="B2" s="150" t="s">
        <v>3</v>
      </c>
    </row>
    <row r="3" spans="1:3" ht="15.75" thickBot="1" x14ac:dyDescent="0.3">
      <c r="A3" s="100" t="s">
        <v>106</v>
      </c>
      <c r="B3" s="101"/>
    </row>
    <row r="4" spans="1:3" x14ac:dyDescent="0.25">
      <c r="A4" s="102" t="s">
        <v>58</v>
      </c>
      <c r="B4" s="103">
        <v>12.58475</v>
      </c>
    </row>
    <row r="5" spans="1:3" x14ac:dyDescent="0.25">
      <c r="A5" s="104" t="s">
        <v>67</v>
      </c>
      <c r="B5" s="103">
        <v>4.7175690000000001</v>
      </c>
    </row>
    <row r="6" spans="1:3" x14ac:dyDescent="0.25">
      <c r="A6" s="104" t="s">
        <v>68</v>
      </c>
      <c r="B6" s="103">
        <v>4.2975370000000002</v>
      </c>
    </row>
    <row r="7" spans="1:3" x14ac:dyDescent="0.25">
      <c r="A7" s="104" t="s">
        <v>69</v>
      </c>
      <c r="B7" s="103">
        <v>3.701765</v>
      </c>
    </row>
    <row r="8" spans="1:3" x14ac:dyDescent="0.25">
      <c r="A8" s="104" t="s">
        <v>70</v>
      </c>
      <c r="B8" s="103">
        <v>3.5285169999999999</v>
      </c>
    </row>
    <row r="9" spans="1:3" x14ac:dyDescent="0.25">
      <c r="A9" s="104" t="s">
        <v>66</v>
      </c>
      <c r="B9" s="103">
        <v>3.3004289999999998</v>
      </c>
    </row>
    <row r="10" spans="1:3" x14ac:dyDescent="0.25">
      <c r="A10" s="104" t="s">
        <v>71</v>
      </c>
      <c r="B10" s="103">
        <v>3.0025430000000002</v>
      </c>
    </row>
    <row r="11" spans="1:3" x14ac:dyDescent="0.25">
      <c r="A11" s="104" t="s">
        <v>72</v>
      </c>
      <c r="B11" s="103">
        <v>2.1176089999999999</v>
      </c>
    </row>
    <row r="12" spans="1:3" x14ac:dyDescent="0.25">
      <c r="A12" s="104" t="s">
        <v>73</v>
      </c>
      <c r="B12" s="103">
        <v>1.9132020000000001</v>
      </c>
    </row>
    <row r="13" spans="1:3" ht="15.75" thickBot="1" x14ac:dyDescent="0.3">
      <c r="A13" s="105" t="s">
        <v>61</v>
      </c>
      <c r="B13" s="106">
        <f>100-SUM(B4:B12)</f>
        <v>60.836078999999991</v>
      </c>
    </row>
    <row r="14" spans="1:3" ht="15.75" thickBot="1" x14ac:dyDescent="0.3">
      <c r="A14" s="105" t="s">
        <v>1</v>
      </c>
      <c r="B14" s="106">
        <f>SUM(B4:B13)</f>
        <v>100</v>
      </c>
      <c r="C14" s="52"/>
    </row>
    <row r="15" spans="1:3" ht="15.75" thickBot="1" x14ac:dyDescent="0.3">
      <c r="A15" s="100" t="s">
        <v>97</v>
      </c>
      <c r="B15" s="101"/>
      <c r="C15" s="153"/>
    </row>
    <row r="16" spans="1:3" x14ac:dyDescent="0.25">
      <c r="A16" s="102" t="s">
        <v>52</v>
      </c>
      <c r="B16" s="103">
        <v>13.19228</v>
      </c>
      <c r="C16" s="153"/>
    </row>
    <row r="17" spans="1:4" x14ac:dyDescent="0.25">
      <c r="A17" s="104" t="s">
        <v>54</v>
      </c>
      <c r="B17" s="103">
        <v>8.2865439999999992</v>
      </c>
      <c r="C17" s="153"/>
    </row>
    <row r="18" spans="1:4" x14ac:dyDescent="0.25">
      <c r="A18" s="104" t="s">
        <v>53</v>
      </c>
      <c r="B18" s="103">
        <v>7.6919630000000003</v>
      </c>
      <c r="C18" s="153"/>
    </row>
    <row r="19" spans="1:4" x14ac:dyDescent="0.25">
      <c r="A19" s="104" t="s">
        <v>57</v>
      </c>
      <c r="B19" s="103">
        <v>6.9301320000000004</v>
      </c>
      <c r="C19" s="153"/>
    </row>
    <row r="20" spans="1:4" x14ac:dyDescent="0.25">
      <c r="A20" s="104" t="s">
        <v>55</v>
      </c>
      <c r="B20" s="103">
        <v>6.2738269999999998</v>
      </c>
      <c r="C20" s="153"/>
    </row>
    <row r="21" spans="1:4" x14ac:dyDescent="0.25">
      <c r="A21" s="104" t="s">
        <v>56</v>
      </c>
      <c r="B21" s="103">
        <v>6.2039390000000001</v>
      </c>
      <c r="C21" s="153"/>
    </row>
    <row r="22" spans="1:4" x14ac:dyDescent="0.25">
      <c r="A22" s="104" t="s">
        <v>58</v>
      </c>
      <c r="B22" s="103">
        <v>3.8611599999999999</v>
      </c>
      <c r="C22" s="153"/>
    </row>
    <row r="23" spans="1:4" x14ac:dyDescent="0.25">
      <c r="A23" s="104" t="s">
        <v>60</v>
      </c>
      <c r="B23" s="103">
        <v>3.7143229999999998</v>
      </c>
      <c r="C23" s="153"/>
    </row>
    <row r="24" spans="1:4" x14ac:dyDescent="0.25">
      <c r="A24" s="104" t="s">
        <v>59</v>
      </c>
      <c r="B24" s="103">
        <v>3.4060980000000001</v>
      </c>
      <c r="C24" s="153"/>
    </row>
    <row r="25" spans="1:4" ht="15.75" thickBot="1" x14ac:dyDescent="0.3">
      <c r="A25" s="105" t="s">
        <v>61</v>
      </c>
      <c r="B25" s="106">
        <f>100-SUM(B16:B24)</f>
        <v>40.439734000000001</v>
      </c>
      <c r="C25" s="153"/>
    </row>
    <row r="26" spans="1:4" ht="15.75" thickBot="1" x14ac:dyDescent="0.3">
      <c r="A26" s="105" t="s">
        <v>1</v>
      </c>
      <c r="B26" s="106">
        <f>SUM(B16:B25)</f>
        <v>100</v>
      </c>
      <c r="C26" s="153"/>
    </row>
    <row r="27" spans="1:4" x14ac:dyDescent="0.25">
      <c r="A27" s="190" t="s">
        <v>120</v>
      </c>
      <c r="B27" s="177"/>
      <c r="C27" s="177"/>
      <c r="D27" s="177"/>
    </row>
    <row r="28" spans="1:4" x14ac:dyDescent="0.25">
      <c r="A28" s="189" t="str">
        <f>CONCATENATE("Lecture : en 2021, ", TEXT(B16, "0"), " % des des nouveaux bénéficiaires de PEC exercent le métier de ", A16, ".")</f>
        <v>Lecture : en 2021, 13 % des des nouveaux bénéficiaires de PEC exercent le métier de Nettoyage de locaux.</v>
      </c>
      <c r="B28" s="177"/>
      <c r="C28" s="177"/>
      <c r="D28" s="177"/>
    </row>
    <row r="29" spans="1:4" x14ac:dyDescent="0.25">
      <c r="A29" s="182" t="s">
        <v>119</v>
      </c>
      <c r="B29" s="177"/>
      <c r="C29" s="177"/>
      <c r="D29" s="177"/>
    </row>
    <row r="30" spans="1:4" x14ac:dyDescent="0.25">
      <c r="A30" s="188" t="s">
        <v>2</v>
      </c>
      <c r="B30" s="177"/>
      <c r="C30" s="177"/>
      <c r="D30" s="177"/>
    </row>
  </sheetData>
  <mergeCells count="4">
    <mergeCell ref="A27:D27"/>
    <mergeCell ref="A28:D28"/>
    <mergeCell ref="A29:D29"/>
    <mergeCell ref="A30:D3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heetViews>
  <sheetFormatPr baseColWidth="10" defaultRowHeight="15" x14ac:dyDescent="0.25"/>
  <cols>
    <col min="1" max="1" width="32.85546875" customWidth="1"/>
    <col min="2" max="3" width="9" customWidth="1"/>
    <col min="4" max="5" width="9" style="14" customWidth="1"/>
    <col min="6" max="6" width="30.28515625" style="14" customWidth="1"/>
  </cols>
  <sheetData>
    <row r="1" spans="1:6" s="11" customFormat="1" x14ac:dyDescent="0.25">
      <c r="A1" s="19" t="s">
        <v>137</v>
      </c>
      <c r="B1" s="129"/>
      <c r="C1" s="129"/>
      <c r="D1" s="121"/>
      <c r="E1" s="121"/>
      <c r="F1" s="18"/>
    </row>
    <row r="2" spans="1:6" x14ac:dyDescent="0.25">
      <c r="A2" s="20"/>
      <c r="B2" s="20"/>
      <c r="C2" s="123" t="s">
        <v>3</v>
      </c>
      <c r="D2" s="15"/>
      <c r="E2" s="15"/>
      <c r="F2" s="15"/>
    </row>
    <row r="3" spans="1:6" x14ac:dyDescent="0.25">
      <c r="A3" s="15"/>
      <c r="B3" s="38">
        <v>2020</v>
      </c>
      <c r="C3" s="39">
        <v>2021</v>
      </c>
      <c r="D3" s="15"/>
      <c r="E3" s="15"/>
      <c r="F3" s="15"/>
    </row>
    <row r="4" spans="1:6" x14ac:dyDescent="0.25">
      <c r="A4" s="130" t="s">
        <v>20</v>
      </c>
      <c r="B4" s="40">
        <v>27.296869999999998</v>
      </c>
      <c r="C4" s="41">
        <v>29.3521</v>
      </c>
      <c r="D4" s="15"/>
      <c r="E4" s="15"/>
      <c r="F4" s="15"/>
    </row>
    <row r="5" spans="1:6" x14ac:dyDescent="0.25">
      <c r="A5" s="131" t="s">
        <v>21</v>
      </c>
      <c r="B5" s="42">
        <v>4.021299</v>
      </c>
      <c r="C5" s="43">
        <v>3.2834219999999998</v>
      </c>
      <c r="D5" s="15"/>
      <c r="E5" s="15"/>
      <c r="F5" s="15"/>
    </row>
    <row r="6" spans="1:6" x14ac:dyDescent="0.25">
      <c r="A6" s="131" t="s">
        <v>22</v>
      </c>
      <c r="B6" s="42">
        <v>45.976120000000002</v>
      </c>
      <c r="C6" s="43">
        <v>46.065820000000002</v>
      </c>
      <c r="D6" s="44"/>
      <c r="E6" s="15"/>
      <c r="F6" s="15"/>
    </row>
    <row r="7" spans="1:6" x14ac:dyDescent="0.25">
      <c r="A7" s="131" t="s">
        <v>23</v>
      </c>
      <c r="B7" s="42">
        <v>4.6272659999999997</v>
      </c>
      <c r="C7" s="43">
        <v>3.5957880000000002</v>
      </c>
      <c r="D7" s="15"/>
      <c r="E7" s="15"/>
      <c r="F7" s="15"/>
    </row>
    <row r="8" spans="1:6" x14ac:dyDescent="0.25">
      <c r="A8" s="131" t="s">
        <v>24</v>
      </c>
      <c r="B8" s="42">
        <v>10.13641</v>
      </c>
      <c r="C8" s="43">
        <v>8.919098</v>
      </c>
      <c r="D8" s="15"/>
      <c r="E8" s="15"/>
      <c r="F8" s="15"/>
    </row>
    <row r="9" spans="1:6" ht="14.25" customHeight="1" x14ac:dyDescent="0.25">
      <c r="A9" s="131" t="s">
        <v>25</v>
      </c>
      <c r="B9" s="42">
        <v>7.3296200000000002</v>
      </c>
      <c r="C9" s="43">
        <v>8.0685909999999996</v>
      </c>
      <c r="D9" s="15"/>
      <c r="E9" s="15"/>
      <c r="F9" s="15"/>
    </row>
    <row r="10" spans="1:6" ht="14.25" customHeight="1" x14ac:dyDescent="0.25">
      <c r="A10" s="132" t="s">
        <v>26</v>
      </c>
      <c r="B10" s="74">
        <v>0.61241299999999999</v>
      </c>
      <c r="C10" s="75">
        <v>0.71520600000000001</v>
      </c>
      <c r="D10" s="15"/>
      <c r="E10" s="15"/>
      <c r="F10" s="15"/>
    </row>
    <row r="11" spans="1:6" ht="14.25" customHeight="1" x14ac:dyDescent="0.25">
      <c r="A11" s="133" t="s">
        <v>1</v>
      </c>
      <c r="B11" s="76">
        <v>100</v>
      </c>
      <c r="C11" s="76">
        <v>100</v>
      </c>
      <c r="D11" s="15"/>
      <c r="E11" s="15"/>
      <c r="F11" s="15"/>
    </row>
    <row r="12" spans="1:6" x14ac:dyDescent="0.25">
      <c r="A12" s="191" t="s">
        <v>44</v>
      </c>
      <c r="B12" s="177"/>
      <c r="C12" s="177"/>
      <c r="D12" s="177"/>
      <c r="E12" s="177"/>
      <c r="F12" s="177"/>
    </row>
    <row r="13" spans="1:6" x14ac:dyDescent="0.25">
      <c r="A13" s="192" t="str">
        <f>CONCATENATE("Lecture : en ", C3, ", ", TEXT(C4, "0,0"), " % des PEC ont été signées par des communes ou des EPCI.")</f>
        <v>Lecture : en 2021, 29,4 % des PEC ont été signées par des communes ou des EPCI.</v>
      </c>
      <c r="B13" s="177"/>
      <c r="C13" s="177"/>
      <c r="D13" s="177"/>
      <c r="E13" s="177"/>
      <c r="F13" s="177"/>
    </row>
    <row r="14" spans="1:6" x14ac:dyDescent="0.25">
      <c r="A14" s="182" t="s">
        <v>112</v>
      </c>
      <c r="B14" s="177"/>
      <c r="C14" s="177"/>
      <c r="D14" s="177"/>
      <c r="E14" s="177"/>
      <c r="F14" s="177"/>
    </row>
    <row r="15" spans="1:6" x14ac:dyDescent="0.25">
      <c r="A15" s="191" t="s">
        <v>2</v>
      </c>
      <c r="B15" s="177"/>
      <c r="C15" s="177"/>
      <c r="D15" s="177"/>
      <c r="E15" s="177"/>
      <c r="F15" s="177"/>
    </row>
  </sheetData>
  <mergeCells count="4">
    <mergeCell ref="A12:F12"/>
    <mergeCell ref="A13:F13"/>
    <mergeCell ref="A14:F14"/>
    <mergeCell ref="A15:F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Feuilles de calcul</vt:lpstr>
      </vt:variant>
      <vt:variant>
        <vt:i4>12</vt:i4>
      </vt:variant>
    </vt:vector>
  </HeadingPairs>
  <TitlesOfParts>
    <vt:vector size="12" baseType="lpstr">
      <vt:lpstr>Lisez-moi</vt:lpstr>
      <vt:lpstr>Graphique 1</vt:lpstr>
      <vt:lpstr>Graphique A</vt:lpstr>
      <vt:lpstr>Graphique B</vt:lpstr>
      <vt:lpstr>Graphique 2</vt:lpstr>
      <vt:lpstr>Tableau 1</vt:lpstr>
      <vt:lpstr>Graphique 3</vt:lpstr>
      <vt:lpstr>Tableau 2</vt:lpstr>
      <vt:lpstr>Tableau A</vt:lpstr>
      <vt:lpstr>Tableau 3</vt:lpstr>
      <vt:lpstr>Tableau B</vt:lpstr>
      <vt:lpstr>Tableau 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contrats aidés en 2021</dc:title>
  <dc:subject>En hausse surtout pour les jeunes dans le secteur marchand</dc:subject>
  <cp:keywords>contrats aidés; jeunes; crise sanitaire; CUI-CAE; CUI-CIE; PEC; Michel Houdebine; Damien Euzénat</cp:keywords>
  <cp:lastPrinted>2022-06-16T13:06:30Z</cp:lastPrinted>
  <dcterms:created xsi:type="dcterms:W3CDTF">2019-09-02T09:51:19Z</dcterms:created>
  <dcterms:modified xsi:type="dcterms:W3CDTF">2022-12-05T19:15:47Z</dcterms:modified>
</cp:coreProperties>
</file>